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37f48f6be448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verview" sheetId="1" r:id="Rf791a043f7754d7e"/>
    <x:sheet xmlns:r="http://schemas.openxmlformats.org/officeDocument/2006/relationships" name="Raw ERP Export" sheetId="2" r:id="R4471c7321de0477f"/>
    <x:sheet xmlns:r="http://schemas.openxmlformats.org/officeDocument/2006/relationships" name="Vendor Map" sheetId="3" r:id="Ra2b63315abe642d1"/>
    <x:sheet xmlns:r="http://schemas.openxmlformats.org/officeDocument/2006/relationships" name="Standardized Data" sheetId="4" r:id="R48d14f14170e45a6"/>
    <x:sheet xmlns:r="http://schemas.openxmlformats.org/officeDocument/2006/relationships" name="Vendor Report" sheetId="5" r:id="R42f82b931bf0468e"/>
    <x:sheet xmlns:r="http://schemas.openxmlformats.org/officeDocument/2006/relationships" name="QA Summary" sheetId="6" r:id="R5ba89d4c404c485c"/>
    <x:sheet xmlns:r="http://schemas.openxmlformats.org/officeDocument/2006/relationships" name="Implementation Plan" sheetId="7" r:id="R84eb076e745346c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"/>
    <x:numFmt numFmtId="201" formatCode="yyyy-mm-dd"/>
    <x:numFmt numFmtId="202" formatCode="0%"/>
    <x:numFmt numFmtId="203" formatCode="$#,##0"/>
  </x:numFmts>
  <x:fonts count="9">
    <x:font>
      <x:sz val="11"/>
      <x:name val="Carlito"/>
    </x:font>
    <x:font>
      <x:b/>
      <x:sz val="20"/>
      <x:color rgb="FFFFFFFF"/>
      <x:name val="Aptos Display"/>
    </x:font>
    <x:font>
      <x:sz val="9"/>
      <x:color rgb="FF526173"/>
      <x:name val="Aptos"/>
    </x:font>
    <x:font>
      <x:b/>
      <x:sz val="11"/>
      <x:color rgb="FF102A43"/>
      <x:name val="Aptos"/>
    </x:font>
    <x:font>
      <x:b/>
      <x:sz val="9"/>
      <x:color rgb="FFFFFFFF"/>
      <x:name val="Aptos"/>
    </x:font>
    <x:font>
      <x:b/>
      <x:sz val="11"/>
      <x:color rgb="FF102A43"/>
      <x:name val="Carlito"/>
    </x:font>
    <x:font>
      <x:sz val="9"/>
      <x:color rgb="FF526173"/>
      <x:name val="Carlito"/>
    </x:font>
    <x:font>
      <x:sz val="11"/>
      <x:color rgb="FF526173"/>
      <x:name val="Carlito"/>
    </x:font>
    <x:font>
      <x:b/>
      <x:sz val="14"/>
      <x:color rgb="FF16836F"/>
      <x:name val="Carlito"/>
    </x:font>
  </x:fonts>
  <x:fills count="8">
    <x:fill>
      <x:patternFill patternType="none"/>
    </x:fill>
    <x:fill>
      <x:patternFill patternType="gray125"/>
    </x:fill>
    <x:fill>
      <x:patternFill patternType="solid">
        <x:fgColor rgb="FF102A43"/>
      </x:patternFill>
    </x:fill>
    <x:fill>
      <x:patternFill patternType="solid">
        <x:fgColor rgb="FFF7F8FA"/>
      </x:patternFill>
    </x:fill>
    <x:fill>
      <x:patternFill patternType="solid">
        <x:fgColor rgb="FFEAF2FB"/>
      </x:patternFill>
    </x:fill>
    <x:fill>
      <x:patternFill patternType="solid">
        <x:fgColor rgb="FFE9F4F0"/>
      </x:patternFill>
    </x:fill>
    <x:fill>
      <x:patternFill patternType="solid">
        <x:fgColor rgb="FFF0EDF8"/>
      </x:patternFill>
    </x:fill>
    <x:fill>
      <x:patternFill patternType="solid">
        <x:fgColor rgb="FFFFF1D6"/>
      </x:patternFill>
    </x:fill>
  </x:fills>
  <x:borders count="33">
    <x:border/>
    <x:border>
      <x:right style="thin">
        <x:color rgb="FF526173"/>
      </x:right>
    </x:border>
    <x:border>
      <x:left style="thin">
        <x:color rgb="FF526173"/>
      </x:left>
    </x:border>
    <x:border>
      <x:right style="thin">
        <x:color rgb="FFD5DDE5"/>
      </x:right>
      <x:bottom style="thin">
        <x:color rgb="FFD5DDE5"/>
      </x:bottom>
    </x:border>
    <x:border>
      <x:left style="thin">
        <x:color rgb="FFD5DDE5"/>
      </x:left>
      <x:bottom style="thin">
        <x:color rgb="FFD5DDE5"/>
      </x:bottom>
    </x:border>
    <x:border>
      <x:right style="thin">
        <x:color rgb="FFD5DDE5"/>
      </x:right>
      <x:top style="thin">
        <x:color rgb="FFD5DDE5"/>
      </x:top>
      <x:bottom style="thin">
        <x:color rgb="FFD5DDE5"/>
      </x:bottom>
    </x:border>
    <x:border>
      <x:left style="thin">
        <x:color rgb="FFD5DDE5"/>
      </x:left>
      <x:top style="thin">
        <x:color rgb="FFD5DDE5"/>
      </x:top>
      <x:bottom style="thin">
        <x:color rgb="FFD5DDE5"/>
      </x:bottom>
    </x:border>
    <x:border>
      <x:right style="thin">
        <x:color rgb="FFD5DDE5"/>
      </x:right>
      <x:top style="thin">
        <x:color rgb="FFD5DDE5"/>
      </x:top>
    </x:border>
    <x:border>
      <x:left style="thin">
        <x:color rgb="FFD5DDE5"/>
      </x:left>
      <x:top style="thin">
        <x:color rgb="FFD5DDE5"/>
      </x:top>
    </x:border>
    <x:border>
      <x:top style="thin">
        <x:color rgb="FFD5DDE5"/>
      </x:top>
      <x:bottom style="thin">
        <x:color rgb="FFD5DDE5"/>
      </x:bottom>
    </x:border>
    <x:border>
      <x:top style="thin">
        <x:color rgb="FFD5DDE5"/>
      </x:top>
    </x:border>
    <x:border>
      <x:left style="thin">
        <x:color rgb="FFD5DDE5"/>
      </x:left>
    </x:border>
    <x:border>
      <x:right style="thin">
        <x:color rgb="FFD5DDE5"/>
      </x:right>
    </x:border>
    <x:border>
      <x:bottom style="thin">
        <x:color rgb="FFD5DDE5"/>
      </x:bottom>
    </x:border>
    <x:border>
      <x:left style="thin">
        <x:color rgb="FF526173"/>
      </x:left>
      <x:right style="thin">
        <x:color rgb="FF526173"/>
      </x:right>
    </x:border>
    <x:border>
      <x:right style="thin">
        <x:color rgb="FFE7EBEF"/>
      </x:right>
      <x:bottom style="thin">
        <x:color rgb="FFE7EBEF"/>
      </x:bottom>
    </x:border>
    <x:border>
      <x:left style="thin">
        <x:color rgb="FFE7EBEF"/>
      </x:left>
      <x:right style="thin">
        <x:color rgb="FFE7EBEF"/>
      </x:right>
      <x:bottom style="thin">
        <x:color rgb="FFE7EBEF"/>
      </x:bottom>
    </x:border>
    <x:border>
      <x:left style="thin">
        <x:color rgb="FFE7EBEF"/>
      </x:left>
      <x:bottom style="thin">
        <x:color rgb="FFE7EBEF"/>
      </x:bottom>
    </x:border>
    <x:border>
      <x:right style="thin">
        <x:color rgb="FFE7EBEF"/>
      </x:right>
      <x:top style="thin">
        <x:color rgb="FFE7EBEF"/>
      </x:top>
      <x:bottom style="thin">
        <x:color rgb="FFE7EBEF"/>
      </x:bottom>
    </x:border>
    <x:border>
      <x:left style="thin">
        <x:color rgb="FFE7EBEF"/>
      </x:left>
      <x:right style="thin">
        <x:color rgb="FFE7EBEF"/>
      </x:right>
      <x:top style="thin">
        <x:color rgb="FFE7EBEF"/>
      </x:top>
      <x:bottom style="thin">
        <x:color rgb="FFE7EBEF"/>
      </x:bottom>
    </x:border>
    <x:border>
      <x:left style="thin">
        <x:color rgb="FFE7EBEF"/>
      </x:left>
      <x:top style="thin">
        <x:color rgb="FFE7EBEF"/>
      </x:top>
      <x:bottom style="thin">
        <x:color rgb="FFE7EBEF"/>
      </x:bottom>
    </x:border>
    <x:border>
      <x:right style="thin">
        <x:color rgb="FFE7EBEF"/>
      </x:right>
      <x:top style="thin">
        <x:color rgb="FFE7EBEF"/>
      </x:top>
    </x:border>
    <x:border>
      <x:left style="thin">
        <x:color rgb="FFE7EBEF"/>
      </x:left>
      <x:right style="thin">
        <x:color rgb="FFE7EBEF"/>
      </x:right>
      <x:top style="thin">
        <x:color rgb="FFE7EBEF"/>
      </x:top>
    </x:border>
    <x:border>
      <x:left style="thin">
        <x:color rgb="FFE7EBEF"/>
      </x:left>
      <x:top style="thin">
        <x:color rgb="FFE7EBEF"/>
      </x:top>
    </x:border>
    <x:border>
      <x:left style="thin">
        <x:color rgb="FFD5DDE5"/>
      </x:left>
      <x:right style="thin">
        <x:color rgb="FFD5DDE5"/>
      </x:right>
      <x:top style="thin">
        <x:color rgb="FFD5DDE5"/>
      </x:top>
      <x:bottom style="thin">
        <x:color rgb="FFD5DDE5"/>
      </x:bottom>
    </x:border>
    <x:border>
      <x:left style="thin">
        <x:color rgb="FFE5C687"/>
      </x:left>
      <x:top style="thin">
        <x:color rgb="FFE5C687"/>
      </x:top>
    </x:border>
    <x:border>
      <x:top style="thin">
        <x:color rgb="FFE5C687"/>
      </x:top>
    </x:border>
    <x:border>
      <x:right style="thin">
        <x:color rgb="FFE5C687"/>
      </x:right>
      <x:top style="thin">
        <x:color rgb="FFE5C687"/>
      </x:top>
    </x:border>
    <x:border>
      <x:left style="thin">
        <x:color rgb="FFE5C687"/>
      </x:left>
    </x:border>
    <x:border>
      <x:right style="thin">
        <x:color rgb="FFE5C687"/>
      </x:right>
    </x:border>
    <x:border>
      <x:left style="thin">
        <x:color rgb="FFE5C687"/>
      </x:left>
      <x:bottom style="thin">
        <x:color rgb="FFE5C687"/>
      </x:bottom>
    </x:border>
    <x:border>
      <x:bottom style="thin">
        <x:color rgb="FFE5C687"/>
      </x:bottom>
    </x:border>
    <x:border>
      <x:right style="thin">
        <x:color rgb="FFE5C687"/>
      </x:right>
      <x:bottom style="thin">
        <x:color rgb="FFE5C687"/>
      </x:bottom>
    </x:border>
  </x:borders>
  <x:cellStyleXfs count="1">
    <x:xf numFmtId="0" fontId="0" fillId="0" borderId="0"/>
  </x:cellStyleXfs>
  <x:cellXfs count="15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/>
    <x:xf numFmtId="0" fontId="4" fillId="2" borderId="1" xfId="0" applyNumberFormat="1" applyFont="1" applyFill="1" applyBorder="1"/>
    <x:xf numFmtId="0" fontId="4" fillId="2" borderId="2" xfId="0" applyNumberFormat="1" applyFont="1" applyFill="1" applyBorder="1"/>
    <x:xf numFmtId="0" fontId="4" fillId="2" borderId="1" xfId="0" applyNumberFormat="1" applyFont="1" applyFill="1" applyBorder="1" applyAlignment="1">
      <x:alignment wrapText="1"/>
    </x:xf>
    <x:xf numFmtId="0" fontId="4" fillId="2" borderId="2" xfId="0" applyNumberFormat="1" applyFont="1" applyFill="1" applyBorder="1" applyAlignment="1">
      <x:alignment wrapText="1"/>
    </x:xf>
    <x:xf numFmtId="0" fontId="4" fillId="2" borderId="1" xfId="0" applyNumberFormat="1" applyFont="1" applyFill="1" applyBorder="1" applyAlignment="1">
      <x:alignment vertical="center" wrapText="1"/>
    </x:xf>
    <x:xf numFmtId="0" fontId="4" fillId="2" borderId="2" xfId="0" applyNumberFormat="1" applyFont="1" applyFill="1" applyBorder="1" applyAlignment="1">
      <x:alignment vertical="center" wrapText="1"/>
    </x:xf>
    <x:xf numFmtId="0" fontId="0" fillId="0" borderId="3" xfId="0" applyNumberFormat="1" applyFont="1" applyFill="1" applyBorder="1"/>
    <x:xf numFmtId="0" fontId="0" fillId="0" borderId="4" xfId="0" applyNumberFormat="1" applyFont="1" applyFill="1" applyBorder="1"/>
    <x:xf numFmtId="0" fontId="0" fillId="0" borderId="5" xfId="0" applyNumberFormat="1" applyFont="1" applyFill="1" applyBorder="1"/>
    <x:xf numFmtId="0" fontId="0" fillId="0" borderId="6" xfId="0" applyNumberFormat="1" applyFont="1" applyFill="1" applyBorder="1"/>
    <x:xf numFmtId="0" fontId="0" fillId="0" borderId="7" xfId="0" applyNumberFormat="1" applyFont="1" applyFill="1" applyBorder="1"/>
    <x:xf numFmtId="0" fontId="0" fillId="0" borderId="8" xfId="0" applyNumberFormat="1" applyFont="1" applyFill="1" applyBorder="1"/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6" xfId="0" applyNumberFormat="1" applyFont="1" applyFill="1" applyBorder="1"/>
    <x:xf numFmtId="0" fontId="5" fillId="5" borderId="9" xfId="0" applyNumberFormat="1" applyFont="1" applyFill="1" applyBorder="1"/>
    <x:xf numFmtId="0" fontId="5" fillId="5" borderId="5" xfId="0" applyNumberFormat="1" applyFont="1" applyFill="1" applyBorder="1"/>
    <x:xf numFmtId="0" fontId="5" fillId="5" borderId="6" xfId="0" applyNumberFormat="1" applyFont="1" applyFill="1" applyBorder="1" applyAlignment="1">
      <x:alignment wrapText="1"/>
    </x:xf>
    <x:xf numFmtId="0" fontId="5" fillId="5" borderId="9" xfId="0" applyNumberFormat="1" applyFont="1" applyFill="1" applyBorder="1" applyAlignment="1">
      <x:alignment wrapText="1"/>
    </x:xf>
    <x:xf numFmtId="0" fontId="5" fillId="5" borderId="5" xfId="0" applyNumberFormat="1" applyFont="1" applyFill="1" applyBorder="1" applyAlignment="1">
      <x:alignment wrapText="1"/>
    </x:xf>
    <x:xf numFmtId="0" fontId="5" fillId="5" borderId="6" xfId="0" applyNumberFormat="1" applyFont="1" applyFill="1" applyBorder="1" applyAlignment="1">
      <x:alignment horizontal="center" wrapText="1"/>
    </x:xf>
    <x:xf numFmtId="0" fontId="5" fillId="5" borderId="9" xfId="0" applyNumberFormat="1" applyFont="1" applyFill="1" applyBorder="1" applyAlignment="1">
      <x:alignment horizontal="center" wrapText="1"/>
    </x:xf>
    <x:xf numFmtId="0" fontId="5" fillId="5" borderId="5" xfId="0" applyNumberFormat="1" applyFont="1" applyFill="1" applyBorder="1" applyAlignment="1">
      <x:alignment horizontal="center" wrapText="1"/>
    </x:xf>
    <x:xf numFmtId="0" fontId="5" fillId="5" borderId="6" xfId="0" applyNumberFormat="1" applyFont="1" applyFill="1" applyBorder="1" applyAlignment="1">
      <x:alignment horizontal="center" vertical="center" wrapText="1"/>
    </x:xf>
    <x:xf numFmtId="0" fontId="5" fillId="5" borderId="9" xfId="0" applyNumberFormat="1" applyFont="1" applyFill="1" applyBorder="1" applyAlignment="1">
      <x:alignment horizontal="center" vertical="center" wrapText="1"/>
    </x:xf>
    <x:xf numFmtId="0" fontId="5" fillId="5" borderId="5" xfId="0" applyNumberFormat="1" applyFont="1" applyFill="1" applyBorder="1" applyAlignment="1">
      <x:alignment horizontal="center" vertical="center" wrapText="1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wrapText="1"/>
    </x:xf>
    <x:xf numFmtId="0" fontId="6" fillId="0" borderId="0" xfId="0" applyNumberFormat="1" applyFont="1" applyFill="1" applyBorder="1" applyAlignment="1">
      <x:alignment horizontal="center" wrapText="1"/>
    </x:xf>
    <x:xf numFmtId="0" fontId="0" fillId="6" borderId="0" xfId="0" applyNumberFormat="1" applyFont="1" applyFill="1" applyBorder="1"/>
    <x:xf numFmtId="0" fontId="5" fillId="6" borderId="0" xfId="0" applyNumberFormat="1" applyFont="1" applyFill="1" applyBorder="1"/>
    <x:xf numFmtId="0" fontId="5" fillId="6" borderId="0" xfId="0" applyNumberFormat="1" applyFont="1" applyFill="1" applyBorder="1" applyAlignment="1">
      <x:alignment horizontal="center"/>
    </x:xf>
    <x:xf numFmtId="0" fontId="5" fillId="6" borderId="0" xfId="0" applyNumberFormat="1" applyFont="1" applyFill="1" applyBorder="1" applyAlignment="1">
      <x:alignment horizontal="center" vertical="center"/>
    </x:xf>
    <x:xf numFmtId="0" fontId="7" fillId="3" borderId="0" xfId="0" applyNumberFormat="1" applyFont="1" applyFill="1" applyBorder="1"/>
    <x:xf numFmtId="0" fontId="7" fillId="3" borderId="8" xfId="0" applyNumberFormat="1" applyFont="1" applyFill="1" applyBorder="1"/>
    <x:xf numFmtId="0" fontId="7" fillId="3" borderId="10" xfId="0" applyNumberFormat="1" applyFont="1" applyFill="1" applyBorder="1"/>
    <x:xf numFmtId="0" fontId="7" fillId="3" borderId="7" xfId="0" applyNumberFormat="1" applyFont="1" applyFill="1" applyBorder="1"/>
    <x:xf numFmtId="0" fontId="7" fillId="3" borderId="11" xfId="0" applyNumberFormat="1" applyFont="1" applyFill="1" applyBorder="1"/>
    <x:xf numFmtId="0" fontId="7" fillId="3" borderId="12" xfId="0" applyNumberFormat="1" applyFont="1" applyFill="1" applyBorder="1"/>
    <x:xf numFmtId="0" fontId="7" fillId="3" borderId="4" xfId="0" applyNumberFormat="1" applyFont="1" applyFill="1" applyBorder="1"/>
    <x:xf numFmtId="0" fontId="7" fillId="3" borderId="13" xfId="0" applyNumberFormat="1" applyFont="1" applyFill="1" applyBorder="1"/>
    <x:xf numFmtId="0" fontId="7" fillId="3" borderId="3" xfId="0" applyNumberFormat="1" applyFont="1" applyFill="1" applyBorder="1"/>
    <x:xf numFmtId="0" fontId="7" fillId="3" borderId="8" xfId="0" applyNumberFormat="1" applyFont="1" applyFill="1" applyBorder="1" applyAlignment="1">
      <x:alignment wrapText="1"/>
    </x:xf>
    <x:xf numFmtId="0" fontId="7" fillId="3" borderId="10" xfId="0" applyNumberFormat="1" applyFont="1" applyFill="1" applyBorder="1" applyAlignment="1">
      <x:alignment wrapText="1"/>
    </x:xf>
    <x:xf numFmtId="0" fontId="7" fillId="3" borderId="7" xfId="0" applyNumberFormat="1" applyFont="1" applyFill="1" applyBorder="1" applyAlignment="1">
      <x:alignment wrapText="1"/>
    </x:xf>
    <x:xf numFmtId="0" fontId="7" fillId="3" borderId="11" xfId="0" applyNumberFormat="1" applyFont="1" applyFill="1" applyBorder="1" applyAlignment="1">
      <x:alignment wrapText="1"/>
    </x:xf>
    <x:xf numFmtId="0" fontId="7" fillId="3" borderId="0" xfId="0" applyNumberFormat="1" applyFont="1" applyFill="1" applyBorder="1" applyAlignment="1">
      <x:alignment wrapText="1"/>
    </x:xf>
    <x:xf numFmtId="0" fontId="7" fillId="3" borderId="12" xfId="0" applyNumberFormat="1" applyFont="1" applyFill="1" applyBorder="1" applyAlignment="1">
      <x:alignment wrapText="1"/>
    </x:xf>
    <x:xf numFmtId="0" fontId="7" fillId="3" borderId="4" xfId="0" applyNumberFormat="1" applyFont="1" applyFill="1" applyBorder="1" applyAlignment="1">
      <x:alignment wrapText="1"/>
    </x:xf>
    <x:xf numFmtId="0" fontId="7" fillId="3" borderId="13" xfId="0" applyNumberFormat="1" applyFont="1" applyFill="1" applyBorder="1" applyAlignment="1">
      <x:alignment wrapText="1"/>
    </x:xf>
    <x:xf numFmtId="0" fontId="7" fillId="3" borderId="3" xfId="0" applyNumberFormat="1" applyFont="1" applyFill="1" applyBorder="1" applyAlignment="1">
      <x:alignment wrapText="1"/>
    </x:xf>
    <x:xf numFmtId="0" fontId="7" fillId="3" borderId="8" xfId="0" applyNumberFormat="1" applyFont="1" applyFill="1" applyBorder="1" applyAlignment="1">
      <x:alignment vertical="top" wrapText="1"/>
    </x:xf>
    <x:xf numFmtId="0" fontId="7" fillId="3" borderId="10" xfId="0" applyNumberFormat="1" applyFont="1" applyFill="1" applyBorder="1" applyAlignment="1">
      <x:alignment vertical="top" wrapText="1"/>
    </x:xf>
    <x:xf numFmtId="0" fontId="7" fillId="3" borderId="7" xfId="0" applyNumberFormat="1" applyFont="1" applyFill="1" applyBorder="1" applyAlignment="1">
      <x:alignment vertical="top" wrapText="1"/>
    </x:xf>
    <x:xf numFmtId="0" fontId="7" fillId="3" borderId="11" xfId="0" applyNumberFormat="1" applyFont="1" applyFill="1" applyBorder="1" applyAlignment="1">
      <x:alignment vertical="top" wrapText="1"/>
    </x:xf>
    <x:xf numFmtId="0" fontId="7" fillId="3" borderId="0" xfId="0" applyNumberFormat="1" applyFont="1" applyFill="1" applyBorder="1" applyAlignment="1">
      <x:alignment vertical="top" wrapText="1"/>
    </x:xf>
    <x:xf numFmtId="0" fontId="7" fillId="3" borderId="12" xfId="0" applyNumberFormat="1" applyFont="1" applyFill="1" applyBorder="1" applyAlignment="1">
      <x:alignment vertical="top" wrapText="1"/>
    </x:xf>
    <x:xf numFmtId="0" fontId="7" fillId="3" borderId="4" xfId="0" applyNumberFormat="1" applyFont="1" applyFill="1" applyBorder="1" applyAlignment="1">
      <x:alignment vertical="top" wrapText="1"/>
    </x:xf>
    <x:xf numFmtId="0" fontId="7" fillId="3" borderId="13" xfId="0" applyNumberFormat="1" applyFont="1" applyFill="1" applyBorder="1" applyAlignment="1">
      <x:alignment vertical="top" wrapText="1"/>
    </x:xf>
    <x:xf numFmtId="0" fontId="7" fillId="3" borderId="3" xfId="0" applyNumberFormat="1" applyFont="1" applyFill="1" applyBorder="1" applyAlignment="1">
      <x:alignment vertical="top" wrapText="1"/>
    </x:xf>
    <x:xf numFmtId="0" fontId="4" fillId="2" borderId="14" xfId="0" applyNumberFormat="1" applyFont="1" applyFill="1" applyBorder="1"/>
    <x:xf numFmtId="0" fontId="4" fillId="2" borderId="14" xfId="0" applyNumberFormat="1" applyFont="1" applyFill="1" applyBorder="1" applyAlignment="1">
      <x:alignment wrapText="1"/>
    </x:xf>
    <x:xf numFmtId="0" fontId="4" fillId="2" borderId="14" xfId="0" applyNumberFormat="1" applyFont="1" applyFill="1" applyBorder="1" applyAlignment="1">
      <x:alignment vertical="center" wrapText="1"/>
    </x:xf>
    <x:xf numFmtId="0" fontId="0" fillId="0" borderId="15" xfId="0" applyNumberFormat="1" applyFont="1" applyFill="1" applyBorder="1"/>
    <x:xf numFmtId="0" fontId="0" fillId="0" borderId="16" xfId="0" applyNumberFormat="1" applyFont="1" applyFill="1" applyBorder="1"/>
    <x:xf numFmtId="0" fontId="0" fillId="0" borderId="17" xfId="0" applyNumberFormat="1" applyFont="1" applyFill="1" applyBorder="1"/>
    <x:xf numFmtId="0" fontId="0" fillId="0" borderId="18" xfId="0" applyNumberFormat="1" applyFont="1" applyFill="1" applyBorder="1"/>
    <x:xf numFmtId="0" fontId="0" fillId="0" borderId="19" xfId="0" applyNumberFormat="1" applyFont="1" applyFill="1" applyBorder="1"/>
    <x:xf numFmtId="0" fontId="0" fillId="0" borderId="20" xfId="0" applyNumberFormat="1" applyFont="1" applyFill="1" applyBorder="1"/>
    <x:xf numFmtId="0" fontId="0" fillId="0" borderId="21" xfId="0" applyNumberFormat="1" applyFont="1" applyFill="1" applyBorder="1"/>
    <x:xf numFmtId="0" fontId="0" fillId="0" borderId="22" xfId="0" applyNumberFormat="1" applyFont="1" applyFill="1" applyBorder="1"/>
    <x:xf numFmtId="0" fontId="0" fillId="0" borderId="23" xfId="0" applyNumberFormat="1" applyFont="1" applyFill="1" applyBorder="1"/>
    <x:xf numFmtId="200" fontId="0" fillId="0" borderId="16" xfId="0" applyNumberFormat="1" applyFont="1" applyFill="1" applyBorder="1"/>
    <x:xf numFmtId="200" fontId="0" fillId="0" borderId="19" xfId="0" applyNumberFormat="1" applyFont="1" applyFill="1" applyBorder="1"/>
    <x:xf numFmtId="200" fontId="0" fillId="0" borderId="22" xfId="0" applyNumberFormat="1" applyFont="1" applyFill="1" applyBorder="1"/>
    <x:xf numFmtId="201" fontId="0" fillId="0" borderId="16" xfId="0" applyNumberFormat="1" applyFont="1" applyFill="1" applyBorder="1"/>
    <x:xf numFmtId="201" fontId="0" fillId="0" borderId="19" xfId="0" applyNumberFormat="1" applyFont="1" applyFill="1" applyBorder="1"/>
    <x:xf numFmtId="201" fontId="0" fillId="0" borderId="22" xfId="0" applyNumberFormat="1" applyFont="1" applyFill="1" applyBorder="1"/>
    <x:xf numFmtId="202" fontId="0" fillId="0" borderId="16" xfId="0" applyNumberFormat="1" applyFont="1" applyFill="1" applyBorder="1"/>
    <x:xf numFmtId="202" fontId="0" fillId="0" borderId="19" xfId="0" applyNumberFormat="1" applyFont="1" applyFill="1" applyBorder="1"/>
    <x:xf numFmtId="202" fontId="0" fillId="0" borderId="22" xfId="0" applyNumberFormat="1" applyFont="1" applyFill="1" applyBorder="1"/>
    <x:xf numFmtId="0" fontId="5" fillId="4" borderId="0" xfId="0" applyNumberFormat="1" applyFont="1" applyFill="1" applyBorder="1"/>
    <x:xf numFmtId="200" fontId="0" fillId="0" borderId="0" xfId="0" applyNumberFormat="1" applyFont="1" applyFill="1" applyBorder="1"/>
    <x:xf numFmtId="202" fontId="0" fillId="0" borderId="0" xfId="0" applyNumberFormat="1" applyFont="1" applyFill="1" applyBorder="1"/>
    <x:xf numFmtId="201" fontId="0" fillId="0" borderId="0" xfId="0" applyNumberFormat="1" applyFont="1" applyFill="1" applyBorder="1"/>
    <x:xf numFmtId="0" fontId="5" fillId="3" borderId="0" xfId="0" applyNumberFormat="1" applyFont="1" applyFill="1" applyBorder="1"/>
    <x:xf numFmtId="0" fontId="8" fillId="5" borderId="0" xfId="0" applyNumberFormat="1" applyFont="1" applyFill="1" applyBorder="1"/>
    <x:xf numFmtId="200" fontId="8" fillId="5" borderId="0" xfId="0" applyNumberFormat="1" applyFont="1" applyFill="1" applyBorder="1"/>
    <x:xf numFmtId="200" fontId="8" fillId="5" borderId="0" xfId="0" applyNumberFormat="1" applyFont="1" applyFill="1" applyBorder="1" applyAlignment="1">
      <x:alignment horizontal="center"/>
    </x:xf>
    <x:xf numFmtId="0" fontId="0" fillId="3" borderId="8" xfId="0" applyNumberFormat="1" applyFont="1" applyFill="1" applyBorder="1"/>
    <x:xf numFmtId="0" fontId="0" fillId="3" borderId="10" xfId="0" applyNumberFormat="1" applyFont="1" applyFill="1" applyBorder="1"/>
    <x:xf numFmtId="0" fontId="0" fillId="3" borderId="7" xfId="0" applyNumberFormat="1" applyFont="1" applyFill="1" applyBorder="1"/>
    <x:xf numFmtId="0" fontId="0" fillId="3" borderId="11" xfId="0" applyNumberFormat="1" applyFont="1" applyFill="1" applyBorder="1"/>
    <x:xf numFmtId="0" fontId="0" fillId="3" borderId="12" xfId="0" applyNumberFormat="1" applyFont="1" applyFill="1" applyBorder="1"/>
    <x:xf numFmtId="0" fontId="0" fillId="3" borderId="4" xfId="0" applyNumberFormat="1" applyFont="1" applyFill="1" applyBorder="1"/>
    <x:xf numFmtId="0" fontId="0" fillId="3" borderId="13" xfId="0" applyNumberFormat="1" applyFont="1" applyFill="1" applyBorder="1"/>
    <x:xf numFmtId="0" fontId="0" fillId="3" borderId="3" xfId="0" applyNumberFormat="1" applyFont="1" applyFill="1" applyBorder="1"/>
    <x:xf numFmtId="0" fontId="0" fillId="3" borderId="8" xfId="0" applyNumberFormat="1" applyFont="1" applyFill="1" applyBorder="1" applyAlignment="1">
      <x:alignment wrapText="1"/>
    </x:xf>
    <x:xf numFmtId="0" fontId="0" fillId="3" borderId="10" xfId="0" applyNumberFormat="1" applyFont="1" applyFill="1" applyBorder="1" applyAlignment="1">
      <x:alignment wrapText="1"/>
    </x:xf>
    <x:xf numFmtId="0" fontId="0" fillId="3" borderId="7" xfId="0" applyNumberFormat="1" applyFont="1" applyFill="1" applyBorder="1" applyAlignment="1">
      <x:alignment wrapText="1"/>
    </x:xf>
    <x:xf numFmtId="0" fontId="0" fillId="3" borderId="11" xfId="0" applyNumberFormat="1" applyFont="1" applyFill="1" applyBorder="1" applyAlignment="1">
      <x:alignment wrapText="1"/>
    </x:xf>
    <x:xf numFmtId="0" fontId="0" fillId="3" borderId="0" xfId="0" applyNumberFormat="1" applyFont="1" applyFill="1" applyBorder="1" applyAlignment="1">
      <x:alignment wrapText="1"/>
    </x:xf>
    <x:xf numFmtId="0" fontId="0" fillId="3" borderId="12" xfId="0" applyNumberFormat="1" applyFont="1" applyFill="1" applyBorder="1" applyAlignment="1">
      <x:alignment wrapText="1"/>
    </x:xf>
    <x:xf numFmtId="0" fontId="0" fillId="3" borderId="4" xfId="0" applyNumberFormat="1" applyFont="1" applyFill="1" applyBorder="1" applyAlignment="1">
      <x:alignment wrapText="1"/>
    </x:xf>
    <x:xf numFmtId="0" fontId="0" fillId="3" borderId="13" xfId="0" applyNumberFormat="1" applyFont="1" applyFill="1" applyBorder="1" applyAlignment="1">
      <x:alignment wrapText="1"/>
    </x:xf>
    <x:xf numFmtId="0" fontId="0" fillId="3" borderId="3" xfId="0" applyNumberFormat="1" applyFont="1" applyFill="1" applyBorder="1" applyAlignment="1">
      <x:alignment wrapText="1"/>
    </x:xf>
    <x:xf numFmtId="0" fontId="0" fillId="3" borderId="8" xfId="0" applyNumberFormat="1" applyFont="1" applyFill="1" applyBorder="1" applyAlignment="1">
      <x:alignment vertical="top" wrapText="1"/>
    </x:xf>
    <x:xf numFmtId="0" fontId="0" fillId="3" borderId="10" xfId="0" applyNumberFormat="1" applyFont="1" applyFill="1" applyBorder="1" applyAlignment="1">
      <x:alignment vertical="top" wrapText="1"/>
    </x:xf>
    <x:xf numFmtId="0" fontId="0" fillId="3" borderId="7" xfId="0" applyNumberFormat="1" applyFont="1" applyFill="1" applyBorder="1" applyAlignment="1">
      <x:alignment vertical="top" wrapText="1"/>
    </x:xf>
    <x:xf numFmtId="0" fontId="0" fillId="3" borderId="11" xfId="0" applyNumberFormat="1" applyFont="1" applyFill="1" applyBorder="1" applyAlignment="1">
      <x:alignment vertical="top" wrapText="1"/>
    </x:xf>
    <x:xf numFmtId="0" fontId="0" fillId="3" borderId="0" xfId="0" applyNumberFormat="1" applyFont="1" applyFill="1" applyBorder="1" applyAlignment="1">
      <x:alignment vertical="top" wrapText="1"/>
    </x:xf>
    <x:xf numFmtId="0" fontId="0" fillId="3" borderId="12" xfId="0" applyNumberFormat="1" applyFont="1" applyFill="1" applyBorder="1" applyAlignment="1">
      <x:alignment vertical="top" wrapText="1"/>
    </x:xf>
    <x:xf numFmtId="0" fontId="0" fillId="3" borderId="4" xfId="0" applyNumberFormat="1" applyFont="1" applyFill="1" applyBorder="1" applyAlignment="1">
      <x:alignment vertical="top" wrapText="1"/>
    </x:xf>
    <x:xf numFmtId="0" fontId="0" fillId="3" borderId="13" xfId="0" applyNumberFormat="1" applyFont="1" applyFill="1" applyBorder="1" applyAlignment="1">
      <x:alignment vertical="top" wrapText="1"/>
    </x:xf>
    <x:xf numFmtId="0" fontId="0" fillId="3" borderId="3" xfId="0" applyNumberFormat="1" applyFont="1" applyFill="1" applyBorder="1" applyAlignment="1">
      <x:alignment vertical="top" wrapText="1"/>
    </x:xf>
    <x:xf numFmtId="0" fontId="0" fillId="0" borderId="24" xfId="0" applyNumberFormat="1" applyFont="1" applyFill="1" applyBorder="1"/>
    <x:xf numFmtId="0" fontId="0" fillId="0" borderId="24" xfId="0" applyNumberFormat="1" applyFont="1" applyFill="1" applyBorder="1" applyAlignment="1">
      <x:alignment wrapText="1"/>
    </x:xf>
    <x:xf numFmtId="0" fontId="0" fillId="0" borderId="24" xfId="0" applyNumberFormat="1" applyFont="1" applyFill="1" applyBorder="1" applyAlignment="1">
      <x:alignment vertical="top" wrapText="1"/>
    </x:xf>
    <x:xf numFmtId="203" fontId="0" fillId="0" borderId="0" xfId="0" applyNumberFormat="1" applyFont="1" applyFill="1" applyBorder="1"/>
    <x:xf numFmtId="0" fontId="0" fillId="7" borderId="0" xfId="0" applyNumberFormat="1" applyFont="1" applyFill="1" applyBorder="1"/>
    <x:xf numFmtId="0" fontId="0" fillId="7" borderId="25" xfId="0" applyNumberFormat="1" applyFont="1" applyFill="1" applyBorder="1"/>
    <x:xf numFmtId="0" fontId="0" fillId="7" borderId="26" xfId="0" applyNumberFormat="1" applyFont="1" applyFill="1" applyBorder="1"/>
    <x:xf numFmtId="0" fontId="0" fillId="7" borderId="27" xfId="0" applyNumberFormat="1" applyFont="1" applyFill="1" applyBorder="1"/>
    <x:xf numFmtId="0" fontId="0" fillId="7" borderId="28" xfId="0" applyNumberFormat="1" applyFont="1" applyFill="1" applyBorder="1"/>
    <x:xf numFmtId="0" fontId="0" fillId="7" borderId="29" xfId="0" applyNumberFormat="1" applyFont="1" applyFill="1" applyBorder="1"/>
    <x:xf numFmtId="0" fontId="0" fillId="7" borderId="30" xfId="0" applyNumberFormat="1" applyFont="1" applyFill="1" applyBorder="1"/>
    <x:xf numFmtId="0" fontId="0" fillId="7" borderId="31" xfId="0" applyNumberFormat="1" applyFont="1" applyFill="1" applyBorder="1"/>
    <x:xf numFmtId="0" fontId="0" fillId="7" borderId="32" xfId="0" applyNumberFormat="1" applyFont="1" applyFill="1" applyBorder="1"/>
    <x:xf numFmtId="0" fontId="0" fillId="7" borderId="25" xfId="0" applyNumberFormat="1" applyFont="1" applyFill="1" applyBorder="1" applyAlignment="1">
      <x:alignment wrapText="1"/>
    </x:xf>
    <x:xf numFmtId="0" fontId="0" fillId="7" borderId="26" xfId="0" applyNumberFormat="1" applyFont="1" applyFill="1" applyBorder="1" applyAlignment="1">
      <x:alignment wrapText="1"/>
    </x:xf>
    <x:xf numFmtId="0" fontId="0" fillId="7" borderId="27" xfId="0" applyNumberFormat="1" applyFont="1" applyFill="1" applyBorder="1" applyAlignment="1">
      <x:alignment wrapText="1"/>
    </x:xf>
    <x:xf numFmtId="0" fontId="0" fillId="7" borderId="28" xfId="0" applyNumberFormat="1" applyFont="1" applyFill="1" applyBorder="1" applyAlignment="1">
      <x:alignment wrapText="1"/>
    </x:xf>
    <x:xf numFmtId="0" fontId="0" fillId="7" borderId="0" xfId="0" applyNumberFormat="1" applyFont="1" applyFill="1" applyBorder="1" applyAlignment="1">
      <x:alignment wrapText="1"/>
    </x:xf>
    <x:xf numFmtId="0" fontId="0" fillId="7" borderId="29" xfId="0" applyNumberFormat="1" applyFont="1" applyFill="1" applyBorder="1" applyAlignment="1">
      <x:alignment wrapText="1"/>
    </x:xf>
    <x:xf numFmtId="0" fontId="0" fillId="7" borderId="30" xfId="0" applyNumberFormat="1" applyFont="1" applyFill="1" applyBorder="1" applyAlignment="1">
      <x:alignment wrapText="1"/>
    </x:xf>
    <x:xf numFmtId="0" fontId="0" fillId="7" borderId="31" xfId="0" applyNumberFormat="1" applyFont="1" applyFill="1" applyBorder="1" applyAlignment="1">
      <x:alignment wrapText="1"/>
    </x:xf>
    <x:xf numFmtId="0" fontId="0" fillId="7" borderId="32" xfId="0" applyNumberFormat="1" applyFont="1" applyFill="1" applyBorder="1" applyAlignment="1">
      <x:alignment wrapText="1"/>
    </x:xf>
    <x:xf numFmtId="0" fontId="0" fillId="7" borderId="25" xfId="0" applyNumberFormat="1" applyFont="1" applyFill="1" applyBorder="1" applyAlignment="1">
      <x:alignment vertical="top" wrapText="1"/>
    </x:xf>
    <x:xf numFmtId="0" fontId="0" fillId="7" borderId="26" xfId="0" applyNumberFormat="1" applyFont="1" applyFill="1" applyBorder="1" applyAlignment="1">
      <x:alignment vertical="top" wrapText="1"/>
    </x:xf>
    <x:xf numFmtId="0" fontId="0" fillId="7" borderId="27" xfId="0" applyNumberFormat="1" applyFont="1" applyFill="1" applyBorder="1" applyAlignment="1">
      <x:alignment vertical="top" wrapText="1"/>
    </x:xf>
    <x:xf numFmtId="0" fontId="0" fillId="7" borderId="28" xfId="0" applyNumberFormat="1" applyFont="1" applyFill="1" applyBorder="1" applyAlignment="1">
      <x:alignment vertical="top" wrapText="1"/>
    </x:xf>
    <x:xf numFmtId="0" fontId="0" fillId="7" borderId="0" xfId="0" applyNumberFormat="1" applyFont="1" applyFill="1" applyBorder="1" applyAlignment="1">
      <x:alignment vertical="top" wrapText="1"/>
    </x:xf>
    <x:xf numFmtId="0" fontId="0" fillId="7" borderId="29" xfId="0" applyNumberFormat="1" applyFont="1" applyFill="1" applyBorder="1" applyAlignment="1">
      <x:alignment vertical="top" wrapText="1"/>
    </x:xf>
    <x:xf numFmtId="0" fontId="0" fillId="7" borderId="30" xfId="0" applyNumberFormat="1" applyFont="1" applyFill="1" applyBorder="1" applyAlignment="1">
      <x:alignment vertical="top" wrapText="1"/>
    </x:xf>
    <x:xf numFmtId="0" fontId="0" fillId="7" borderId="31" xfId="0" applyNumberFormat="1" applyFont="1" applyFill="1" applyBorder="1" applyAlignment="1">
      <x:alignment vertical="top" wrapText="1"/>
    </x:xf>
    <x:xf numFmtId="0" fontId="0" fillId="7" borderId="32" xfId="0" applyNumberFormat="1" applyFont="1" applyFill="1" applyBorder="1" applyAlignment="1">
      <x:alignment vertical="top" wrapText="1"/>
    </x:xf>
  </x:cellXfs>
  <x:cellStyles count="1">
    <x:cellStyle name="Normal" xfId="0"/>
  </x:cellStyles>
  <x:dxfs count="3">
    <x:dxf>
      <x:font>
        <x:b/>
        <x:color rgb="FF9C2F26"/>
      </x:font>
      <x:fill>
        <x:patternFill patternType="solid">
          <x:bgColor rgb="FFFCE8E6"/>
        </x:patternFill>
      </x:fill>
    </x:dxf>
    <x:dxf>
      <x:font>
        <x:b/>
        <x:color rgb="FF0D6B58"/>
      </x:font>
      <x:fill>
        <x:patternFill patternType="solid">
          <x:bgColor rgb="FFE9F4F0"/>
        </x:patternFill>
      </x:fill>
    </x:dxf>
    <x:dxf>
      <x:font>
        <x:b/>
        <x:color rgb="FF8A5A00"/>
      </x:font>
      <x:fill>
        <x:patternFill patternType="solid">
          <x:bgColor rgb="FFFFF1D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23918e7dc74028" /><Relationship Type="http://schemas.openxmlformats.org/officeDocument/2006/relationships/theme" Target="/xl/theme/theme1.xml" Id="Rc8a7425238a24386" /><Relationship Type="http://schemas.openxmlformats.org/officeDocument/2006/relationships/sharedStrings" Target="/xl/sharedStrings.xml" Id="R62e04d51a9324345" /><Relationship Type="http://schemas.openxmlformats.org/officeDocument/2006/relationships/worksheet" Target="/xl/worksheets/sheet1.xml" Id="Rf791a043f7754d7e" /><Relationship Type="http://schemas.openxmlformats.org/officeDocument/2006/relationships/worksheet" Target="/xl/worksheets/sheet2.xml" Id="R4471c7321de0477f" /><Relationship Type="http://schemas.openxmlformats.org/officeDocument/2006/relationships/worksheet" Target="/xl/worksheets/sheet3.xml" Id="Ra2b63315abe642d1" /><Relationship Type="http://schemas.openxmlformats.org/officeDocument/2006/relationships/worksheet" Target="/xl/worksheets/sheet4.xml" Id="R48d14f14170e45a6" /><Relationship Type="http://schemas.openxmlformats.org/officeDocument/2006/relationships/worksheet" Target="/xl/worksheets/sheet5.xml" Id="R42f82b931bf0468e" /><Relationship Type="http://schemas.openxmlformats.org/officeDocument/2006/relationships/worksheet" Target="/xl/worksheets/sheet6.xml" Id="R5ba89d4c404c485c" /><Relationship Type="http://schemas.openxmlformats.org/officeDocument/2006/relationships/worksheet" Target="/xl/worksheets/sheet7.xml" Id="R84eb076e745346c6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43115a2486f947a2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Release Readiness</a:t>
            </a:r>
          </a:p>
        </c:rich>
      </c:tx>
    </c:title>
    <c:plotArea>
      <c:doughnutChart>
        <c:ser>
          <c:idx val="0"/>
          <c:order val="0"/>
          <c:tx>
            <c:v>Records</c:v>
          </c:tx>
          <c:cat>
            <c:strRef>
              <c:f>'QA Summary'!$H$5:$H$6</c:f>
              <c:strCache>
                <c:ptCount val="0"/>
              </c:strCache>
            </c:strRef>
          </c:cat>
          <c:val>
            <c:numRef>
              <c:f>'QA Summary'!$I$5:$I$6</c:f>
              <c:numCache>
                <c:formatCode>General</c:formatCode>
                <c:ptCount val="0"/>
              </c:numCache>
            </c:numRef>
          </c:val>
        </c:ser>
      </c:doughnutChart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7</xdr:col>
      <xdr:colOff>0</xdr:colOff>
      <xdr:row>7</xdr:row>
      <xdr:rowOff>0</xdr:rowOff>
    </xdr:from>
    <xdr:to>
      <xdr:col>14</xdr:col>
      <xdr:colOff>0</xdr:colOff>
      <xdr:row>22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43115a2486f947a2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RawExportTable" displayName="RawExportTable" ref="A4:J76" headerRowCount="1" totalsRowCount="0" totalsRowShown="0">
  <x:tableColumns count="10">
    <x:tableColumn id="1" name="Report Month"/>
    <x:tableColumn id="2" name="Vendor ID"/>
    <x:tableColumn id="3" name="Vendor Name Raw"/>
    <x:tableColumn id="4" name="Requirement"/>
    <x:tableColumn id="5" name="Expected"/>
    <x:tableColumn id="6" name="Received"/>
    <x:tableColumn id="7" name="Due Date"/>
    <x:tableColumn id="8" name="Submitted Date"/>
    <x:tableColumn id="9" name="Source Status"/>
    <x:tableColumn id="10" name="Record ID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VendorMapTable" displayName="VendorMapTable" ref="A4:D22" headerRowCount="1" totalsRowCount="0" totalsRowShown="0">
  <x:tableColumns count="4">
    <x:tableColumn id="1" name="Vendor ID"/>
    <x:tableColumn id="2" name="Standard Vendor Name"/>
    <x:tableColumn id="3" name="Report Owner"/>
    <x:tableColumn id="4" name="Distribution Group"/>
  </x:tableColumns>
  <x:tableStyleInfo name="TableStyleMedium4" showFirstColumn="0" showLastColumn="0" showRowStripes="1" showColumnStripes="0"/>
</x:table>
</file>

<file path=xl/tables/table3.xml><?xml version="1.0" encoding="utf-8"?>
<x:table xmlns:x="http://schemas.openxmlformats.org/spreadsheetml/2006/main" id="3" name="StandardizedTable" displayName="StandardizedTable" ref="A4:N76" headerRowCount="1" totalsRowCount="0" totalsRowShown="0">
  <x:tableColumns count="14">
    <x:tableColumn id="1" name="Report Month"/>
    <x:tableColumn id="2" name="Vendor ID"/>
    <x:tableColumn id="3" name="Standard Vendor Name"/>
    <x:tableColumn id="4" name="Requirement"/>
    <x:tableColumn id="5" name="Expected"/>
    <x:tableColumn id="6" name="Received"/>
    <x:tableColumn id="7" name="Due Date"/>
    <x:tableColumn id="8" name="Submitted Date"/>
    <x:tableColumn id="9" name="Completion Rate"/>
    <x:tableColumn id="10" name="Days Late"/>
    <x:tableColumn id="11" name="Missing Submission"/>
    <x:tableColumn id="12" name="Quantity Exception"/>
    <x:tableColumn id="13" name="QA Status"/>
    <x:tableColumn id="14" name="Record ID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15be075103814214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1c6a1a25fa7c410e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65ddc410b99c4f65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/xl/drawings/drawing1.xml" Id="R07fa6a99c0d94cce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20" hidden="0" customWidth="1"/>
    <x:col min="3" max="3" width="16" hidden="0" customWidth="1"/>
    <x:col min="4" max="4" width="25" hidden="0" customWidth="1"/>
    <x:col min="5" max="5" width="22" hidden="0" customWidth="1"/>
    <x:col min="6" max="6" width="16" hidden="0" customWidth="1"/>
    <x:col min="7" max="7" width="16" hidden="0" customWidth="1"/>
    <x:col min="8" max="8" width="16" hidden="0" customWidth="1"/>
  </x:cols>
  <x:sheetData>
    <x:row r="1" ht="34" customHeight="1">
      <x:c r="A1" s="3" t="str">
        <x:v>Vendor Compliance Reporting - Sanitized Implementation Sample</x:v>
      </x:c>
      <x:c r="B1" s="3" t="str">
        <x:v>Vendor Compliance Reporting - Sanitized Implementation Sample</x:v>
      </x:c>
      <x:c r="C1" s="3" t="str">
        <x:v>Vendor Compliance Reporting - Sanitized Implementation Sample</x:v>
      </x:c>
      <x:c r="D1" s="3" t="str">
        <x:v>Vendor Compliance Reporting - Sanitized Implementation Sample</x:v>
      </x:c>
      <x:c r="E1" s="3" t="str">
        <x:v>Vendor Compliance Reporting - Sanitized Implementation Sample</x:v>
      </x:c>
      <x:c r="F1" s="3" t="str">
        <x:v>Vendor Compliance Reporting - Sanitized Implementation Sample</x:v>
      </x:c>
      <x:c r="G1" s="3" t="str">
        <x:v>Vendor Compliance Reporting - Sanitized Implementation Sample</x:v>
      </x:c>
      <x:c r="H1" s="3" t="str">
        <x:v>Vendor Compliance Reporting - Sanitized Implementation Sample</x:v>
      </x:c>
    </x:row>
    <x:row r="2" ht="32" customHeight="1">
      <x:c r="A2" s="7" t="str">
        <x:v>Recreated with fictional records. Demonstrates the architecture and controls of a real workflow without employer, vendor, or proprietary data.</x:v>
      </x:c>
      <x:c r="B2" s="7" t="str">
        <x:v>Recreated with fictional records. Demonstrates the architecture and controls of a real workflow without employer, vendor, or proprietary data.</x:v>
      </x:c>
      <x:c r="C2" s="7" t="str">
        <x:v>Recreated with fictional records. Demonstrates the architecture and controls of a real workflow without employer, vendor, or proprietary data.</x:v>
      </x:c>
      <x:c r="D2" s="7" t="str">
        <x:v>Recreated with fictional records. Demonstrates the architecture and controls of a real workflow without employer, vendor, or proprietary data.</x:v>
      </x:c>
      <x:c r="E2" s="7" t="str">
        <x:v>Recreated with fictional records. Demonstrates the architecture and controls of a real workflow without employer, vendor, or proprietary data.</x:v>
      </x:c>
      <x:c r="F2" s="7" t="str">
        <x:v>Recreated with fictional records. Demonstrates the architecture and controls of a real workflow without employer, vendor, or proprietary data.</x:v>
      </x:c>
      <x:c r="G2" s="7" t="str">
        <x:v>Recreated with fictional records. Demonstrates the architecture and controls of a real workflow without employer, vendor, or proprietary data.</x:v>
      </x:c>
      <x:c r="H2" s="7" t="str">
        <x:v>Recreated with fictional records. Demonstrates the architecture and controls of a real workflow without employer, vendor, or proprietary data.</x:v>
      </x:c>
    </x:row>
    <x:row r="4">
      <x:c r="A4" s="10" t="str">
        <x:v>Observed outcome from the real, anonymized engagement</x:v>
      </x:c>
      <x:c r="B4" s="10" t="str">
        <x:v>Observed outcome from the real, anonymized engagement</x:v>
      </x:c>
      <x:c r="C4" s="10" t="str">
        <x:v>Observed outcome from the real, anonymized engagement</x:v>
      </x:c>
      <x:c r="D4" s="10" t="str">
        <x:v>Observed outcome from the real, anonymized engagement</x:v>
      </x:c>
      <x:c r="E4" s="10" t="str">
        <x:v>Observed outcome from the real, anonymized engagement</x:v>
      </x:c>
      <x:c r="F4" s="10" t="str">
        <x:v>Observed outcome from the real, anonymized engagement</x:v>
      </x:c>
      <x:c r="G4" s="10" t="str">
        <x:v>Observed outcome from the real, anonymized engagement</x:v>
      </x:c>
      <x:c r="H4" s="10" t="str">
        <x:v>Observed outcome from the real, anonymized engagement</x:v>
      </x:c>
    </x:row>
    <x:row r="6">
      <x:c r="A6" s="16" t="str">
        <x:v>Measure</x:v>
      </x:c>
      <x:c r="B6" s="17" t="str">
        <x:v>Result</x:v>
      </x:c>
      <x:c r="D6" s="16" t="str">
        <x:v>Estimated result</x:v>
      </x:c>
      <x:c r="E6" s="17" t="str">
        <x:v>Value</x:v>
      </x:c>
    </x:row>
    <x:row r="7">
      <x:c r="A7" s="18" t="str">
        <x:v>Vendor reports</x:v>
      </x:c>
      <x:c r="B7" s="19" t="n">
        <x:v>18</x:v>
      </x:c>
      <x:c r="D7" s="18" t="str">
        <x:v>Monthly capacity recovered</x:v>
      </x:c>
      <x:c r="E7" s="19" t="str">
        <x:v>14-32 hours</x:v>
      </x:c>
    </x:row>
    <x:row r="8">
      <x:c r="A8" s="20" t="str">
        <x:v>Before</x:v>
      </x:c>
      <x:c r="B8" s="21" t="str">
        <x:v>18-36 hours per month</x:v>
      </x:c>
      <x:c r="D8" s="20" t="str">
        <x:v>Annual capacity recovered</x:v>
      </x:c>
      <x:c r="E8" s="21" t="str">
        <x:v>168-384 hours</x:v>
      </x:c>
    </x:row>
    <x:row r="9">
      <x:c r="A9" s="22" t="str">
        <x:v>After</x:v>
      </x:c>
      <x:c r="B9" s="23" t="str">
        <x:v>Approximately 4 hours per month</x:v>
      </x:c>
      <x:c r="D9" s="22" t="str">
        <x:v>Observed operating period</x:v>
      </x:c>
      <x:c r="E9" s="23" t="str">
        <x:v>More than one year</x:v>
      </x:c>
    </x:row>
    <x:row r="12">
      <x:c r="A12" s="10" t="str">
        <x:v>Implementation architecture</x:v>
      </x:c>
      <x:c r="B12" s="10" t="str">
        <x:v>Implementation architecture</x:v>
      </x:c>
      <x:c r="C12" s="10" t="str">
        <x:v>Implementation architecture</x:v>
      </x:c>
      <x:c r="D12" s="10" t="str">
        <x:v>Implementation architecture</x:v>
      </x:c>
      <x:c r="E12" s="10" t="str">
        <x:v>Implementation architecture</x:v>
      </x:c>
      <x:c r="F12" s="10" t="str">
        <x:v>Implementation architecture</x:v>
      </x:c>
      <x:c r="G12" s="10" t="str">
        <x:v>Implementation architecture</x:v>
      </x:c>
      <x:c r="H12" s="10" t="str">
        <x:v>Implementation architecture</x:v>
      </x:c>
    </x:row>
    <x:row r="14">
      <x:c r="A14" s="35" t="str">
        <x:v>1. ERP export</x:v>
      </x:c>
      <x:c r="B14" s="36" t="str">
        <x:v>→</x:v>
      </x:c>
      <x:c r="C14" s="36" t="str">
        <x:v>2. Outlook delivery</x:v>
      </x:c>
      <x:c r="D14" s="36" t="str">
        <x:v>→</x:v>
      </x:c>
      <x:c r="E14" s="36" t="str">
        <x:v>3. Power Automate</x:v>
      </x:c>
      <x:c r="F14" s="36" t="str">
        <x:v>→</x:v>
      </x:c>
      <x:c r="G14" s="36" t="str">
        <x:v>4. Power Query</x:v>
      </x:c>
      <x:c r="H14" s="37" t="str">
        <x:v>→</x:v>
      </x:c>
    </x:row>
    <x:row r="15">
      <x:c r="A15" s="40" t="str">
        <x:v>Recurring source</x:v>
      </x:c>
      <x:c r="B15" s="40" t="str"/>
      <x:c r="C15" s="40" t="str">
        <x:v>Attachment received</x:v>
      </x:c>
      <x:c r="D15" s="40" t="str"/>
      <x:c r="E15" s="40" t="str">
        <x:v>File routing and naming</x:v>
      </x:c>
      <x:c r="F15" s="40" t="str"/>
      <x:c r="G15" s="40" t="str">
        <x:v>Standardize and validate</x:v>
      </x:c>
      <x:c r="H15" s="40" t="str"/>
    </x:row>
    <x:row r="18">
      <x:c r="A18" s="44" t="str">
        <x:v>5. Vendor-ready reports → 6. Human QA gate → 7. Controlled distribution</x:v>
      </x:c>
      <x:c r="B18" s="44" t="str">
        <x:v>5. Vendor-ready reports → 6. Human QA gate → 7. Controlled distribution</x:v>
      </x:c>
      <x:c r="C18" s="44" t="str">
        <x:v>5. Vendor-ready reports → 6. Human QA gate → 7. Controlled distribution</x:v>
      </x:c>
      <x:c r="D18" s="44" t="str">
        <x:v>5. Vendor-ready reports → 6. Human QA gate → 7. Controlled distribution</x:v>
      </x:c>
      <x:c r="E18" s="44" t="str">
        <x:v>5. Vendor-ready reports → 6. Human QA gate → 7. Controlled distribution</x:v>
      </x:c>
      <x:c r="F18" s="44" t="str">
        <x:v>5. Vendor-ready reports → 6. Human QA gate → 7. Controlled distribution</x:v>
      </x:c>
      <x:c r="G18" s="44" t="str">
        <x:v>5. Vendor-ready reports → 6. Human QA gate → 7. Controlled distribution</x:v>
      </x:c>
      <x:c r="H18" s="44" t="str">
        <x:v>5. Vendor-ready reports → 6. Human QA gate → 7. Controlled distribution</x:v>
      </x:c>
    </x:row>
    <x:row r="21">
      <x:c r="A21" s="10" t="str">
        <x:v>How to review this workbook</x:v>
      </x:c>
      <x:c r="B21" s="10" t="str">
        <x:v>How to review this workbook</x:v>
      </x:c>
      <x:c r="C21" s="10" t="str">
        <x:v>How to review this workbook</x:v>
      </x:c>
      <x:c r="D21" s="10" t="str">
        <x:v>How to review this workbook</x:v>
      </x:c>
      <x:c r="E21" s="10" t="str">
        <x:v>How to review this workbook</x:v>
      </x:c>
      <x:c r="F21" s="10" t="str">
        <x:v>How to review this workbook</x:v>
      </x:c>
      <x:c r="G21" s="10" t="str">
        <x:v>How to review this workbook</x:v>
      </x:c>
      <x:c r="H21" s="10" t="str">
        <x:v>How to review this workbook</x:v>
      </x:c>
    </x:row>
    <x:row r="23">
      <x:c r="A23" s="63" t="str">
        <x:v>Raw ERP Export contains deliberately inconsistent fictional vendor names and several missing, late, or incomplete records. Vendor Map represents a controlled reference table. Standardized Data demonstrates the clean output and formula-driven QA flags. Vendor Report shows a distribution-ready example. QA Summary surfaces exceptions for human review. Implementation Plan shows the type of scoped workplan delivered after an assessment.</x:v>
      </x:c>
      <x:c r="B23" s="64" t="str">
        <x:v>Raw ERP Export contains deliberately inconsistent fictional vendor names and several missing, late, or incomplete records. Vendor Map represents a controlled reference table. Standardized Data demonstrates the clean output and formula-driven QA flags. Vendor Report shows a distribution-ready example. QA Summary surfaces exceptions for human review. Implementation Plan shows the type of scoped workplan delivered after an assessment.</x:v>
      </x:c>
      <x:c r="C23" s="64" t="str">
        <x:v>Raw ERP Export contains deliberately inconsistent fictional vendor names and several missing, late, or incomplete records. Vendor Map represents a controlled reference table. Standardized Data demonstrates the clean output and formula-driven QA flags. Vendor Report shows a distribution-ready example. QA Summary surfaces exceptions for human review. Implementation Plan shows the type of scoped workplan delivered after an assessment.</x:v>
      </x:c>
      <x:c r="D23" s="64" t="str">
        <x:v>Raw ERP Export contains deliberately inconsistent fictional vendor names and several missing, late, or incomplete records. Vendor Map represents a controlled reference table. Standardized Data demonstrates the clean output and formula-driven QA flags. Vendor Report shows a distribution-ready example. QA Summary surfaces exceptions for human review. Implementation Plan shows the type of scoped workplan delivered after an assessment.</x:v>
      </x:c>
      <x:c r="E23" s="64" t="str">
        <x:v>Raw ERP Export contains deliberately inconsistent fictional vendor names and several missing, late, or incomplete records. Vendor Map represents a controlled reference table. Standardized Data demonstrates the clean output and formula-driven QA flags. Vendor Report shows a distribution-ready example. QA Summary surfaces exceptions for human review. Implementation Plan shows the type of scoped workplan delivered after an assessment.</x:v>
      </x:c>
      <x:c r="F23" s="64" t="str">
        <x:v>Raw ERP Export contains deliberately inconsistent fictional vendor names and several missing, late, or incomplete records. Vendor Map represents a controlled reference table. Standardized Data demonstrates the clean output and formula-driven QA flags. Vendor Report shows a distribution-ready example. QA Summary surfaces exceptions for human review. Implementation Plan shows the type of scoped workplan delivered after an assessment.</x:v>
      </x:c>
      <x:c r="G23" s="64" t="str">
        <x:v>Raw ERP Export contains deliberately inconsistent fictional vendor names and several missing, late, or incomplete records. Vendor Map represents a controlled reference table. Standardized Data demonstrates the clean output and formula-driven QA flags. Vendor Report shows a distribution-ready example. QA Summary surfaces exceptions for human review. Implementation Plan shows the type of scoped workplan delivered after an assessment.</x:v>
      </x:c>
      <x:c r="H23" s="65" t="str">
        <x:v>Raw ERP Export contains deliberately inconsistent fictional vendor names and several missing, late, or incomplete records. Vendor Map represents a controlled reference table. Standardized Data demonstrates the clean output and formula-driven QA flags. Vendor Report shows a distribution-ready example. QA Summary surfaces exceptions for human review. Implementation Plan shows the type of scoped workplan delivered after an assessment.</x:v>
      </x:c>
    </x:row>
    <x:row r="24">
      <x:c r="A24" s="66" t="str">
        <x:v>Raw ERP Export contains deliberately inconsistent fictional vendor names and several missing, late, or incomplete records. Vendor Map represents a controlled reference table. Standardized Data demonstrates the clean output and formula-driven QA flags. Vendor Report shows a distribution-ready example. QA Summary surfaces exceptions for human review. Implementation Plan shows the type of scoped workplan delivered after an assessment.</x:v>
      </x:c>
      <x:c r="B24" s="67" t="str">
        <x:v>Raw ERP Export contains deliberately inconsistent fictional vendor names and several missing, late, or incomplete records. Vendor Map represents a controlled reference table. Standardized Data demonstrates the clean output and formula-driven QA flags. Vendor Report shows a distribution-ready example. QA Summary surfaces exceptions for human review. Implementation Plan shows the type of scoped workplan delivered after an assessment.</x:v>
      </x:c>
      <x:c r="C24" s="67" t="str">
        <x:v>Raw ERP Export contains deliberately inconsistent fictional vendor names and several missing, late, or incomplete records. Vendor Map represents a controlled reference table. Standardized Data demonstrates the clean output and formula-driven QA flags. Vendor Report shows a distribution-ready example. QA Summary surfaces exceptions for human review. Implementation Plan shows the type of scoped workplan delivered after an assessment.</x:v>
      </x:c>
      <x:c r="D24" s="67" t="str">
        <x:v>Raw ERP Export contains deliberately inconsistent fictional vendor names and several missing, late, or incomplete records. Vendor Map represents a controlled reference table. Standardized Data demonstrates the clean output and formula-driven QA flags. Vendor Report shows a distribution-ready example. QA Summary surfaces exceptions for human review. Implementation Plan shows the type of scoped workplan delivered after an assessment.</x:v>
      </x:c>
      <x:c r="E24" s="67" t="str">
        <x:v>Raw ERP Export contains deliberately inconsistent fictional vendor names and several missing, late, or incomplete records. Vendor Map represents a controlled reference table. Standardized Data demonstrates the clean output and formula-driven QA flags. Vendor Report shows a distribution-ready example. QA Summary surfaces exceptions for human review. Implementation Plan shows the type of scoped workplan delivered after an assessment.</x:v>
      </x:c>
      <x:c r="F24" s="67" t="str">
        <x:v>Raw ERP Export contains deliberately inconsistent fictional vendor names and several missing, late, or incomplete records. Vendor Map represents a controlled reference table. Standardized Data demonstrates the clean output and formula-driven QA flags. Vendor Report shows a distribution-ready example. QA Summary surfaces exceptions for human review. Implementation Plan shows the type of scoped workplan delivered after an assessment.</x:v>
      </x:c>
      <x:c r="G24" s="67" t="str">
        <x:v>Raw ERP Export contains deliberately inconsistent fictional vendor names and several missing, late, or incomplete records. Vendor Map represents a controlled reference table. Standardized Data demonstrates the clean output and formula-driven QA flags. Vendor Report shows a distribution-ready example. QA Summary surfaces exceptions for human review. Implementation Plan shows the type of scoped workplan delivered after an assessment.</x:v>
      </x:c>
      <x:c r="H24" s="68" t="str">
        <x:v>Raw ERP Export contains deliberately inconsistent fictional vendor names and several missing, late, or incomplete records. Vendor Map represents a controlled reference table. Standardized Data demonstrates the clean output and formula-driven QA flags. Vendor Report shows a distribution-ready example. QA Summary surfaces exceptions for human review. Implementation Plan shows the type of scoped workplan delivered after an assessment.</x:v>
      </x:c>
    </x:row>
    <x:row r="25">
      <x:c r="A25" s="66" t="str">
        <x:v>Raw ERP Export contains deliberately inconsistent fictional vendor names and several missing, late, or incomplete records. Vendor Map represents a controlled reference table. Standardized Data demonstrates the clean output and formula-driven QA flags. Vendor Report shows a distribution-ready example. QA Summary surfaces exceptions for human review. Implementation Plan shows the type of scoped workplan delivered after an assessment.</x:v>
      </x:c>
      <x:c r="B25" s="67" t="str">
        <x:v>Raw ERP Export contains deliberately inconsistent fictional vendor names and several missing, late, or incomplete records. Vendor Map represents a controlled reference table. Standardized Data demonstrates the clean output and formula-driven QA flags. Vendor Report shows a distribution-ready example. QA Summary surfaces exceptions for human review. Implementation Plan shows the type of scoped workplan delivered after an assessment.</x:v>
      </x:c>
      <x:c r="C25" s="67" t="str">
        <x:v>Raw ERP Export contains deliberately inconsistent fictional vendor names and several missing, late, or incomplete records. Vendor Map represents a controlled reference table. Standardized Data demonstrates the clean output and formula-driven QA flags. Vendor Report shows a distribution-ready example. QA Summary surfaces exceptions for human review. Implementation Plan shows the type of scoped workplan delivered after an assessment.</x:v>
      </x:c>
      <x:c r="D25" s="67" t="str">
        <x:v>Raw ERP Export contains deliberately inconsistent fictional vendor names and several missing, late, or incomplete records. Vendor Map represents a controlled reference table. Standardized Data demonstrates the clean output and formula-driven QA flags. Vendor Report shows a distribution-ready example. QA Summary surfaces exceptions for human review. Implementation Plan shows the type of scoped workplan delivered after an assessment.</x:v>
      </x:c>
      <x:c r="E25" s="67" t="str">
        <x:v>Raw ERP Export contains deliberately inconsistent fictional vendor names and several missing, late, or incomplete records. Vendor Map represents a controlled reference table. Standardized Data demonstrates the clean output and formula-driven QA flags. Vendor Report shows a distribution-ready example. QA Summary surfaces exceptions for human review. Implementation Plan shows the type of scoped workplan delivered after an assessment.</x:v>
      </x:c>
      <x:c r="F25" s="67" t="str">
        <x:v>Raw ERP Export contains deliberately inconsistent fictional vendor names and several missing, late, or incomplete records. Vendor Map represents a controlled reference table. Standardized Data demonstrates the clean output and formula-driven QA flags. Vendor Report shows a distribution-ready example. QA Summary surfaces exceptions for human review. Implementation Plan shows the type of scoped workplan delivered after an assessment.</x:v>
      </x:c>
      <x:c r="G25" s="67" t="str">
        <x:v>Raw ERP Export contains deliberately inconsistent fictional vendor names and several missing, late, or incomplete records. Vendor Map represents a controlled reference table. Standardized Data demonstrates the clean output and formula-driven QA flags. Vendor Report shows a distribution-ready example. QA Summary surfaces exceptions for human review. Implementation Plan shows the type of scoped workplan delivered after an assessment.</x:v>
      </x:c>
      <x:c r="H25" s="68" t="str">
        <x:v>Raw ERP Export contains deliberately inconsistent fictional vendor names and several missing, late, or incomplete records. Vendor Map represents a controlled reference table. Standardized Data demonstrates the clean output and formula-driven QA flags. Vendor Report shows a distribution-ready example. QA Summary surfaces exceptions for human review. Implementation Plan shows the type of scoped workplan delivered after an assessment.</x:v>
      </x:c>
    </x:row>
    <x:row r="26">
      <x:c r="A26" s="66" t="str">
        <x:v>Raw ERP Export contains deliberately inconsistent fictional vendor names and several missing, late, or incomplete records. Vendor Map represents a controlled reference table. Standardized Data demonstrates the clean output and formula-driven QA flags. Vendor Report shows a distribution-ready example. QA Summary surfaces exceptions for human review. Implementation Plan shows the type of scoped workplan delivered after an assessment.</x:v>
      </x:c>
      <x:c r="B26" s="67" t="str">
        <x:v>Raw ERP Export contains deliberately inconsistent fictional vendor names and several missing, late, or incomplete records. Vendor Map represents a controlled reference table. Standardized Data demonstrates the clean output and formula-driven QA flags. Vendor Report shows a distribution-ready example. QA Summary surfaces exceptions for human review. Implementation Plan shows the type of scoped workplan delivered after an assessment.</x:v>
      </x:c>
      <x:c r="C26" s="67" t="str">
        <x:v>Raw ERP Export contains deliberately inconsistent fictional vendor names and several missing, late, or incomplete records. Vendor Map represents a controlled reference table. Standardized Data demonstrates the clean output and formula-driven QA flags. Vendor Report shows a distribution-ready example. QA Summary surfaces exceptions for human review. Implementation Plan shows the type of scoped workplan delivered after an assessment.</x:v>
      </x:c>
      <x:c r="D26" s="67" t="str">
        <x:v>Raw ERP Export contains deliberately inconsistent fictional vendor names and several missing, late, or incomplete records. Vendor Map represents a controlled reference table. Standardized Data demonstrates the clean output and formula-driven QA flags. Vendor Report shows a distribution-ready example. QA Summary surfaces exceptions for human review. Implementation Plan shows the type of scoped workplan delivered after an assessment.</x:v>
      </x:c>
      <x:c r="E26" s="67" t="str">
        <x:v>Raw ERP Export contains deliberately inconsistent fictional vendor names and several missing, late, or incomplete records. Vendor Map represents a controlled reference table. Standardized Data demonstrates the clean output and formula-driven QA flags. Vendor Report shows a distribution-ready example. QA Summary surfaces exceptions for human review. Implementation Plan shows the type of scoped workplan delivered after an assessment.</x:v>
      </x:c>
      <x:c r="F26" s="67" t="str">
        <x:v>Raw ERP Export contains deliberately inconsistent fictional vendor names and several missing, late, or incomplete records. Vendor Map represents a controlled reference table. Standardized Data demonstrates the clean output and formula-driven QA flags. Vendor Report shows a distribution-ready example. QA Summary surfaces exceptions for human review. Implementation Plan shows the type of scoped workplan delivered after an assessment.</x:v>
      </x:c>
      <x:c r="G26" s="67" t="str">
        <x:v>Raw ERP Export contains deliberately inconsistent fictional vendor names and several missing, late, or incomplete records. Vendor Map represents a controlled reference table. Standardized Data demonstrates the clean output and formula-driven QA flags. Vendor Report shows a distribution-ready example. QA Summary surfaces exceptions for human review. Implementation Plan shows the type of scoped workplan delivered after an assessment.</x:v>
      </x:c>
      <x:c r="H26" s="68" t="str">
        <x:v>Raw ERP Export contains deliberately inconsistent fictional vendor names and several missing, late, or incomplete records. Vendor Map represents a controlled reference table. Standardized Data demonstrates the clean output and formula-driven QA flags. Vendor Report shows a distribution-ready example. QA Summary surfaces exceptions for human review. Implementation Plan shows the type of scoped workplan delivered after an assessment.</x:v>
      </x:c>
    </x:row>
    <x:row r="27">
      <x:c r="A27" s="69" t="str">
        <x:v>Raw ERP Export contains deliberately inconsistent fictional vendor names and several missing, late, or incomplete records. Vendor Map represents a controlled reference table. Standardized Data demonstrates the clean output and formula-driven QA flags. Vendor Report shows a distribution-ready example. QA Summary surfaces exceptions for human review. Implementation Plan shows the type of scoped workplan delivered after an assessment.</x:v>
      </x:c>
      <x:c r="B27" s="70" t="str">
        <x:v>Raw ERP Export contains deliberately inconsistent fictional vendor names and several missing, late, or incomplete records. Vendor Map represents a controlled reference table. Standardized Data demonstrates the clean output and formula-driven QA flags. Vendor Report shows a distribution-ready example. QA Summary surfaces exceptions for human review. Implementation Plan shows the type of scoped workplan delivered after an assessment.</x:v>
      </x:c>
      <x:c r="C27" s="70" t="str">
        <x:v>Raw ERP Export contains deliberately inconsistent fictional vendor names and several missing, late, or incomplete records. Vendor Map represents a controlled reference table. Standardized Data demonstrates the clean output and formula-driven QA flags. Vendor Report shows a distribution-ready example. QA Summary surfaces exceptions for human review. Implementation Plan shows the type of scoped workplan delivered after an assessment.</x:v>
      </x:c>
      <x:c r="D27" s="70" t="str">
        <x:v>Raw ERP Export contains deliberately inconsistent fictional vendor names and several missing, late, or incomplete records. Vendor Map represents a controlled reference table. Standardized Data demonstrates the clean output and formula-driven QA flags. Vendor Report shows a distribution-ready example. QA Summary surfaces exceptions for human review. Implementation Plan shows the type of scoped workplan delivered after an assessment.</x:v>
      </x:c>
      <x:c r="E27" s="70" t="str">
        <x:v>Raw ERP Export contains deliberately inconsistent fictional vendor names and several missing, late, or incomplete records. Vendor Map represents a controlled reference table. Standardized Data demonstrates the clean output and formula-driven QA flags. Vendor Report shows a distribution-ready example. QA Summary surfaces exceptions for human review. Implementation Plan shows the type of scoped workplan delivered after an assessment.</x:v>
      </x:c>
      <x:c r="F27" s="70" t="str">
        <x:v>Raw ERP Export contains deliberately inconsistent fictional vendor names and several missing, late, or incomplete records. Vendor Map represents a controlled reference table. Standardized Data demonstrates the clean output and formula-driven QA flags. Vendor Report shows a distribution-ready example. QA Summary surfaces exceptions for human review. Implementation Plan shows the type of scoped workplan delivered after an assessment.</x:v>
      </x:c>
      <x:c r="G27" s="70" t="str">
        <x:v>Raw ERP Export contains deliberately inconsistent fictional vendor names and several missing, late, or incomplete records. Vendor Map represents a controlled reference table. Standardized Data demonstrates the clean output and formula-driven QA flags. Vendor Report shows a distribution-ready example. QA Summary surfaces exceptions for human review. Implementation Plan shows the type of scoped workplan delivered after an assessment.</x:v>
      </x:c>
      <x:c r="H27" s="71" t="str">
        <x:v>Raw ERP Export contains deliberately inconsistent fictional vendor names and several missing, late, or incomplete records. Vendor Map represents a controlled reference table. Standardized Data demonstrates the clean output and formula-driven QA flags. Vendor Report shows a distribution-ready example. QA Summary surfaces exceptions for human review. Implementation Plan shows the type of scoped workplan delivered after an assessment.</x:v>
      </x:c>
    </x:row>
  </x:sheetData>
  <x:mergeCells>
    <x:mergeCell ref="A1:H1"/>
    <x:mergeCell ref="A2:H2"/>
    <x:mergeCell ref="A4:H4"/>
    <x:mergeCell ref="A12:H12"/>
    <x:mergeCell ref="A18:H18"/>
    <x:mergeCell ref="A21:H21"/>
    <x:mergeCell ref="A23:H27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4" hidden="0" customWidth="1"/>
    <x:col min="2" max="2" width="11" hidden="0" customWidth="1"/>
    <x:col min="3" max="3" width="24" hidden="0" customWidth="1"/>
    <x:col min="4" max="4" width="26" hidden="0" customWidth="1"/>
    <x:col min="5" max="5" width="11" hidden="0" customWidth="1"/>
    <x:col min="6" max="6" width="11" hidden="0" customWidth="1"/>
    <x:col min="7" max="7" width="16" hidden="0" customWidth="1"/>
    <x:col min="8" max="8" width="16" hidden="0" customWidth="1"/>
    <x:col min="9" max="9" width="14" hidden="0" customWidth="1"/>
    <x:col min="10" max="10" width="14" hidden="0" customWidth="1"/>
  </x:cols>
  <x:sheetData>
    <x:row r="1" ht="34" customHeight="1">
      <x:c r="A1" s="3" t="str">
        <x:v>Raw ERP Export</x:v>
      </x:c>
      <x:c r="B1" s="3" t="str">
        <x:v>Raw ERP Export</x:v>
      </x:c>
      <x:c r="C1" s="3" t="str">
        <x:v>Raw ERP Export</x:v>
      </x:c>
      <x:c r="D1" s="3" t="str">
        <x:v>Raw ERP Export</x:v>
      </x:c>
      <x:c r="E1" s="3" t="str">
        <x:v>Raw ERP Export</x:v>
      </x:c>
      <x:c r="F1" s="3" t="str">
        <x:v>Raw ERP Export</x:v>
      </x:c>
      <x:c r="G1" s="3" t="str">
        <x:v>Raw ERP Export</x:v>
      </x:c>
      <x:c r="H1" s="3" t="str">
        <x:v>Raw ERP Export</x:v>
      </x:c>
      <x:c r="I1" s="3" t="str">
        <x:v>Raw ERP Export</x:v>
      </x:c>
      <x:c r="J1" s="3" t="str">
        <x:v>Raw ERP Export</x:v>
      </x:c>
    </x:row>
    <x:row r="2" ht="32" customHeight="1">
      <x:c r="A2" s="7" t="str">
        <x:v>Fictional source export. Variation and exceptions are intentional so the transformation and QA logic can be inspected.</x:v>
      </x:c>
      <x:c r="B2" s="7" t="str">
        <x:v>Fictional source export. Variation and exceptions are intentional so the transformation and QA logic can be inspected.</x:v>
      </x:c>
      <x:c r="C2" s="7" t="str">
        <x:v>Fictional source export. Variation and exceptions are intentional so the transformation and QA logic can be inspected.</x:v>
      </x:c>
      <x:c r="D2" s="7" t="str">
        <x:v>Fictional source export. Variation and exceptions are intentional so the transformation and QA logic can be inspected.</x:v>
      </x:c>
      <x:c r="E2" s="7" t="str">
        <x:v>Fictional source export. Variation and exceptions are intentional so the transformation and QA logic can be inspected.</x:v>
      </x:c>
      <x:c r="F2" s="7" t="str">
        <x:v>Fictional source export. Variation and exceptions are intentional so the transformation and QA logic can be inspected.</x:v>
      </x:c>
      <x:c r="G2" s="7" t="str">
        <x:v>Fictional source export. Variation and exceptions are intentional so the transformation and QA logic can be inspected.</x:v>
      </x:c>
      <x:c r="H2" s="7" t="str">
        <x:v>Fictional source export. Variation and exceptions are intentional so the transformation and QA logic can be inspected.</x:v>
      </x:c>
      <x:c r="I2" s="7" t="str">
        <x:v>Fictional source export. Variation and exceptions are intentional so the transformation and QA logic can be inspected.</x:v>
      </x:c>
      <x:c r="J2" s="7" t="str">
        <x:v>Fictional source export. Variation and exceptions are intentional so the transformation and QA logic can be inspected.</x:v>
      </x:c>
    </x:row>
    <x:row r="4">
      <x:c r="A4" s="16" t="str">
        <x:v>Report Month</x:v>
      </x:c>
      <x:c r="B4" s="74" t="str">
        <x:v>Vendor ID</x:v>
      </x:c>
      <x:c r="C4" s="74" t="str">
        <x:v>Vendor Name Raw</x:v>
      </x:c>
      <x:c r="D4" s="74" t="str">
        <x:v>Requirement</x:v>
      </x:c>
      <x:c r="E4" s="74" t="str">
        <x:v>Expected</x:v>
      </x:c>
      <x:c r="F4" s="74" t="str">
        <x:v>Received</x:v>
      </x:c>
      <x:c r="G4" s="74" t="str">
        <x:v>Due Date</x:v>
      </x:c>
      <x:c r="H4" s="74" t="str">
        <x:v>Submitted Date</x:v>
      </x:c>
      <x:c r="I4" s="74" t="str">
        <x:v>Source Status</x:v>
      </x:c>
      <x:c r="J4" s="17" t="str">
        <x:v>Record ID</x:v>
      </x:c>
    </x:row>
    <x:row r="5">
      <x:c r="A5" s="75" t="str">
        <x:v>2026-06</x:v>
      </x:c>
      <x:c r="B5" s="76" t="str">
        <x:v>V001</x:v>
      </x:c>
      <x:c r="C5" s="76" t="str">
        <x:v>Alder Comm. Svcs</x:v>
      </x:c>
      <x:c r="D5" s="76" t="str">
        <x:v>Insurance Certificate</x:v>
      </x:c>
      <x:c r="E5" s="84" t="n">
        <x:v>1</x:v>
      </x:c>
      <x:c r="F5" s="84" t="n">
        <x:v>0</x:v>
      </x:c>
      <x:c r="G5" s="87" t="n">
        <x:v>46208</x:v>
      </x:c>
      <x:c r="H5" s="87"/>
      <x:c r="I5" s="76" t="str">
        <x:v>Missing</x:v>
      </x:c>
      <x:c r="J5" s="77" t="str">
        <x:v>ERP-0001</x:v>
      </x:c>
    </x:row>
    <x:row r="6">
      <x:c r="A6" s="78" t="str">
        <x:v>2026-06</x:v>
      </x:c>
      <x:c r="B6" s="79" t="str">
        <x:v>V001</x:v>
      </x:c>
      <x:c r="C6" s="79" t="str">
        <x:v>Alder Comm. Svcs</x:v>
      </x:c>
      <x:c r="D6" s="79" t="str">
        <x:v>Safety Training</x:v>
      </x:c>
      <x:c r="E6" s="85" t="n">
        <x:v>12</x:v>
      </x:c>
      <x:c r="F6" s="85" t="n">
        <x:v>12</x:v>
      </x:c>
      <x:c r="G6" s="88" t="n">
        <x:v>46208</x:v>
      </x:c>
      <x:c r="H6" s="88" t="n">
        <x:v>46206</x:v>
      </x:c>
      <x:c r="I6" s="79" t="str">
        <x:v>Submitted</x:v>
      </x:c>
      <x:c r="J6" s="80" t="str">
        <x:v>ERP-0002</x:v>
      </x:c>
    </x:row>
    <x:row r="7">
      <x:c r="A7" s="78" t="str">
        <x:v>2026-06</x:v>
      </x:c>
      <x:c r="B7" s="79" t="str">
        <x:v>V001</x:v>
      </x:c>
      <x:c r="C7" s="79" t="str">
        <x:v>Alder Comm. Svcs</x:v>
      </x:c>
      <x:c r="D7" s="79" t="str">
        <x:v>Staffing Roster</x:v>
      </x:c>
      <x:c r="E7" s="85" t="n">
        <x:v>1</x:v>
      </x:c>
      <x:c r="F7" s="85" t="n">
        <x:v>1</x:v>
      </x:c>
      <x:c r="G7" s="88" t="n">
        <x:v>46208</x:v>
      </x:c>
      <x:c r="H7" s="88" t="n">
        <x:v>46207</x:v>
      </x:c>
      <x:c r="I7" s="79" t="str">
        <x:v>Submitted</x:v>
      </x:c>
      <x:c r="J7" s="80" t="str">
        <x:v>ERP-0003</x:v>
      </x:c>
    </x:row>
    <x:row r="8">
      <x:c r="A8" s="78" t="str">
        <x:v>2026-06</x:v>
      </x:c>
      <x:c r="B8" s="79" t="str">
        <x:v>V001</x:v>
      </x:c>
      <x:c r="C8" s="79" t="str">
        <x:v>Alder Comm. Svcs</x:v>
      </x:c>
      <x:c r="D8" s="79" t="str">
        <x:v>Monthly Activity Report</x:v>
      </x:c>
      <x:c r="E8" s="85" t="n">
        <x:v>1</x:v>
      </x:c>
      <x:c r="F8" s="85" t="n">
        <x:v>1</x:v>
      </x:c>
      <x:c r="G8" s="88" t="n">
        <x:v>46208</x:v>
      </x:c>
      <x:c r="H8" s="88" t="n">
        <x:v>46208</x:v>
      </x:c>
      <x:c r="I8" s="79" t="str">
        <x:v>Submitted</x:v>
      </x:c>
      <x:c r="J8" s="80" t="str">
        <x:v>ERP-0004</x:v>
      </x:c>
    </x:row>
    <x:row r="9">
      <x:c r="A9" s="78" t="str">
        <x:v>2026-06</x:v>
      </x:c>
      <x:c r="B9" s="79" t="str">
        <x:v>V002</x:v>
      </x:c>
      <x:c r="C9" s="79" t="str">
        <x:v>BlueRidge Facilities</x:v>
      </x:c>
      <x:c r="D9" s="79" t="str">
        <x:v>Insurance Certificate</x:v>
      </x:c>
      <x:c r="E9" s="85" t="n">
        <x:v>1</x:v>
      </x:c>
      <x:c r="F9" s="85" t="n">
        <x:v>1</x:v>
      </x:c>
      <x:c r="G9" s="88" t="n">
        <x:v>46208</x:v>
      </x:c>
      <x:c r="H9" s="88" t="n">
        <x:v>46206</x:v>
      </x:c>
      <x:c r="I9" s="79" t="str">
        <x:v>Submitted</x:v>
      </x:c>
      <x:c r="J9" s="80" t="str">
        <x:v>ERP-0005</x:v>
      </x:c>
    </x:row>
    <x:row r="10">
      <x:c r="A10" s="78" t="str">
        <x:v>2026-06</x:v>
      </x:c>
      <x:c r="B10" s="79" t="str">
        <x:v>V002</x:v>
      </x:c>
      <x:c r="C10" s="79" t="str">
        <x:v>BlueRidge Facilities</x:v>
      </x:c>
      <x:c r="D10" s="79" t="str">
        <x:v>Safety Training</x:v>
      </x:c>
      <x:c r="E10" s="85" t="n">
        <x:v>12</x:v>
      </x:c>
      <x:c r="F10" s="85" t="n">
        <x:v>12</x:v>
      </x:c>
      <x:c r="G10" s="88" t="n">
        <x:v>46208</x:v>
      </x:c>
      <x:c r="H10" s="88" t="n">
        <x:v>46207</x:v>
      </x:c>
      <x:c r="I10" s="79" t="str">
        <x:v>Submitted</x:v>
      </x:c>
      <x:c r="J10" s="80" t="str">
        <x:v>ERP-0006</x:v>
      </x:c>
    </x:row>
    <x:row r="11">
      <x:c r="A11" s="78" t="str">
        <x:v>2026-06</x:v>
      </x:c>
      <x:c r="B11" s="79" t="str">
        <x:v>V002</x:v>
      </x:c>
      <x:c r="C11" s="79" t="str">
        <x:v>BlueRidge Facilities</x:v>
      </x:c>
      <x:c r="D11" s="79" t="str">
        <x:v>Staffing Roster</x:v>
      </x:c>
      <x:c r="E11" s="85" t="n">
        <x:v>1</x:v>
      </x:c>
      <x:c r="F11" s="85" t="n">
        <x:v>1</x:v>
      </x:c>
      <x:c r="G11" s="88" t="n">
        <x:v>46208</x:v>
      </x:c>
      <x:c r="H11" s="88" t="n">
        <x:v>46208</x:v>
      </x:c>
      <x:c r="I11" s="79" t="str">
        <x:v>Submitted</x:v>
      </x:c>
      <x:c r="J11" s="80" t="str">
        <x:v>ERP-0007</x:v>
      </x:c>
    </x:row>
    <x:row r="12">
      <x:c r="A12" s="78" t="str">
        <x:v>2026-06</x:v>
      </x:c>
      <x:c r="B12" s="79" t="str">
        <x:v>V002</x:v>
      </x:c>
      <x:c r="C12" s="79" t="str">
        <x:v>BlueRidge Facilities</x:v>
      </x:c>
      <x:c r="D12" s="79" t="str">
        <x:v>Monthly Activity Report</x:v>
      </x:c>
      <x:c r="E12" s="85" t="n">
        <x:v>1</x:v>
      </x:c>
      <x:c r="F12" s="85" t="n">
        <x:v>1</x:v>
      </x:c>
      <x:c r="G12" s="88" t="n">
        <x:v>46208</x:v>
      </x:c>
      <x:c r="H12" s="88" t="n">
        <x:v>46205</x:v>
      </x:c>
      <x:c r="I12" s="79" t="str">
        <x:v>Submitted</x:v>
      </x:c>
      <x:c r="J12" s="80" t="str">
        <x:v>ERP-0008</x:v>
      </x:c>
    </x:row>
    <x:row r="13">
      <x:c r="A13" s="78" t="str">
        <x:v>2026-06</x:v>
      </x:c>
      <x:c r="B13" s="79" t="str">
        <x:v>V003</x:v>
      </x:c>
      <x:c r="C13" s="79" t="str">
        <x:v>Cedar Point Log.</x:v>
      </x:c>
      <x:c r="D13" s="79" t="str">
        <x:v>Insurance Certificate</x:v>
      </x:c>
      <x:c r="E13" s="85" t="n">
        <x:v>1</x:v>
      </x:c>
      <x:c r="F13" s="85" t="n">
        <x:v>1</x:v>
      </x:c>
      <x:c r="G13" s="88" t="n">
        <x:v>46208</x:v>
      </x:c>
      <x:c r="H13" s="88" t="n">
        <x:v>46207</x:v>
      </x:c>
      <x:c r="I13" s="79" t="str">
        <x:v>Submitted</x:v>
      </x:c>
      <x:c r="J13" s="80" t="str">
        <x:v>ERP-0009</x:v>
      </x:c>
    </x:row>
    <x:row r="14">
      <x:c r="A14" s="78" t="str">
        <x:v>2026-06</x:v>
      </x:c>
      <x:c r="B14" s="79" t="str">
        <x:v>V003</x:v>
      </x:c>
      <x:c r="C14" s="79" t="str">
        <x:v>Cedar Point Log.</x:v>
      </x:c>
      <x:c r="D14" s="79" t="str">
        <x:v>Safety Training</x:v>
      </x:c>
      <x:c r="E14" s="85" t="n">
        <x:v>12</x:v>
      </x:c>
      <x:c r="F14" s="85" t="n">
        <x:v>12</x:v>
      </x:c>
      <x:c r="G14" s="88" t="n">
        <x:v>46208</x:v>
      </x:c>
      <x:c r="H14" s="88" t="n">
        <x:v>46208</x:v>
      </x:c>
      <x:c r="I14" s="79" t="str">
        <x:v>Submitted</x:v>
      </x:c>
      <x:c r="J14" s="80" t="str">
        <x:v>ERP-0010</x:v>
      </x:c>
    </x:row>
    <x:row r="15">
      <x:c r="A15" s="78" t="str">
        <x:v>2026-06</x:v>
      </x:c>
      <x:c r="B15" s="79" t="str">
        <x:v>V003</x:v>
      </x:c>
      <x:c r="C15" s="79" t="str">
        <x:v>Cedar Point Log.</x:v>
      </x:c>
      <x:c r="D15" s="79" t="str">
        <x:v>Staffing Roster</x:v>
      </x:c>
      <x:c r="E15" s="85" t="n">
        <x:v>1</x:v>
      </x:c>
      <x:c r="F15" s="85" t="n">
        <x:v>1</x:v>
      </x:c>
      <x:c r="G15" s="88" t="n">
        <x:v>46208</x:v>
      </x:c>
      <x:c r="H15" s="88" t="n">
        <x:v>46205</x:v>
      </x:c>
      <x:c r="I15" s="79" t="str">
        <x:v>Submitted</x:v>
      </x:c>
      <x:c r="J15" s="80" t="str">
        <x:v>ERP-0011</x:v>
      </x:c>
    </x:row>
    <x:row r="16">
      <x:c r="A16" s="78" t="str">
        <x:v>2026-06</x:v>
      </x:c>
      <x:c r="B16" s="79" t="str">
        <x:v>V003</x:v>
      </x:c>
      <x:c r="C16" s="79" t="str">
        <x:v>Cedar Point Log.</x:v>
      </x:c>
      <x:c r="D16" s="79" t="str">
        <x:v>Monthly Activity Report</x:v>
      </x:c>
      <x:c r="E16" s="85" t="n">
        <x:v>1</x:v>
      </x:c>
      <x:c r="F16" s="85" t="n">
        <x:v>1</x:v>
      </x:c>
      <x:c r="G16" s="88" t="n">
        <x:v>46208</x:v>
      </x:c>
      <x:c r="H16" s="88" t="n">
        <x:v>46206</x:v>
      </x:c>
      <x:c r="I16" s="79" t="str">
        <x:v>Submitted</x:v>
      </x:c>
      <x:c r="J16" s="80" t="str">
        <x:v>ERP-0012</x:v>
      </x:c>
    </x:row>
    <x:row r="17">
      <x:c r="A17" s="78" t="str">
        <x:v>2026-06</x:v>
      </x:c>
      <x:c r="B17" s="79" t="str">
        <x:v>V004</x:v>
      </x:c>
      <x:c r="C17" s="79" t="str">
        <x:v>Delta Events</x:v>
      </x:c>
      <x:c r="D17" s="79" t="str">
        <x:v>Insurance Certificate</x:v>
      </x:c>
      <x:c r="E17" s="85" t="n">
        <x:v>1</x:v>
      </x:c>
      <x:c r="F17" s="85" t="n">
        <x:v>1</x:v>
      </x:c>
      <x:c r="G17" s="88" t="n">
        <x:v>46208</x:v>
      </x:c>
      <x:c r="H17" s="88" t="n">
        <x:v>46208</x:v>
      </x:c>
      <x:c r="I17" s="79" t="str">
        <x:v>Submitted</x:v>
      </x:c>
      <x:c r="J17" s="80" t="str">
        <x:v>ERP-0013</x:v>
      </x:c>
    </x:row>
    <x:row r="18">
      <x:c r="A18" s="78" t="str">
        <x:v>2026-06</x:v>
      </x:c>
      <x:c r="B18" s="79" t="str">
        <x:v>V004</x:v>
      </x:c>
      <x:c r="C18" s="79" t="str">
        <x:v>Delta Events</x:v>
      </x:c>
      <x:c r="D18" s="79" t="str">
        <x:v>Safety Training</x:v>
      </x:c>
      <x:c r="E18" s="85" t="n">
        <x:v>12</x:v>
      </x:c>
      <x:c r="F18" s="85" t="n">
        <x:v>11</x:v>
      </x:c>
      <x:c r="G18" s="88" t="n">
        <x:v>46208</x:v>
      </x:c>
      <x:c r="H18" s="88" t="n">
        <x:v>46205</x:v>
      </x:c>
      <x:c r="I18" s="79" t="str">
        <x:v>Incomplete</x:v>
      </x:c>
      <x:c r="J18" s="80" t="str">
        <x:v>ERP-0014</x:v>
      </x:c>
    </x:row>
    <x:row r="19">
      <x:c r="A19" s="78" t="str">
        <x:v>2026-06</x:v>
      </x:c>
      <x:c r="B19" s="79" t="str">
        <x:v>V004</x:v>
      </x:c>
      <x:c r="C19" s="79" t="str">
        <x:v>Delta Events</x:v>
      </x:c>
      <x:c r="D19" s="79" t="str">
        <x:v>Staffing Roster</x:v>
      </x:c>
      <x:c r="E19" s="85" t="n">
        <x:v>1</x:v>
      </x:c>
      <x:c r="F19" s="85" t="n">
        <x:v>1</x:v>
      </x:c>
      <x:c r="G19" s="88" t="n">
        <x:v>46208</x:v>
      </x:c>
      <x:c r="H19" s="88" t="n">
        <x:v>46206</x:v>
      </x:c>
      <x:c r="I19" s="79" t="str">
        <x:v>Submitted</x:v>
      </x:c>
      <x:c r="J19" s="80" t="str">
        <x:v>ERP-0015</x:v>
      </x:c>
    </x:row>
    <x:row r="20">
      <x:c r="A20" s="78" t="str">
        <x:v>2026-06</x:v>
      </x:c>
      <x:c r="B20" s="79" t="str">
        <x:v>V004</x:v>
      </x:c>
      <x:c r="C20" s="79" t="str">
        <x:v>Delta Events</x:v>
      </x:c>
      <x:c r="D20" s="79" t="str">
        <x:v>Monthly Activity Report</x:v>
      </x:c>
      <x:c r="E20" s="85" t="n">
        <x:v>1</x:v>
      </x:c>
      <x:c r="F20" s="85" t="n">
        <x:v>1</x:v>
      </x:c>
      <x:c r="G20" s="88" t="n">
        <x:v>46208</x:v>
      </x:c>
      <x:c r="H20" s="88" t="n">
        <x:v>46207</x:v>
      </x:c>
      <x:c r="I20" s="79" t="str">
        <x:v>Submitted</x:v>
      </x:c>
      <x:c r="J20" s="80" t="str">
        <x:v>ERP-0016</x:v>
      </x:c>
    </x:row>
    <x:row r="21">
      <x:c r="A21" s="78" t="str">
        <x:v>2026-06</x:v>
      </x:c>
      <x:c r="B21" s="79" t="str">
        <x:v>V005</x:v>
      </x:c>
      <x:c r="C21" s="79" t="str">
        <x:v>Everwell Service Co</x:v>
      </x:c>
      <x:c r="D21" s="79" t="str">
        <x:v>Insurance Certificate</x:v>
      </x:c>
      <x:c r="E21" s="85" t="n">
        <x:v>1</x:v>
      </x:c>
      <x:c r="F21" s="85" t="n">
        <x:v>1</x:v>
      </x:c>
      <x:c r="G21" s="88" t="n">
        <x:v>46208</x:v>
      </x:c>
      <x:c r="H21" s="88" t="n">
        <x:v>46205</x:v>
      </x:c>
      <x:c r="I21" s="79" t="str">
        <x:v>Submitted</x:v>
      </x:c>
      <x:c r="J21" s="80" t="str">
        <x:v>ERP-0017</x:v>
      </x:c>
    </x:row>
    <x:row r="22">
      <x:c r="A22" s="78" t="str">
        <x:v>2026-06</x:v>
      </x:c>
      <x:c r="B22" s="79" t="str">
        <x:v>V005</x:v>
      </x:c>
      <x:c r="C22" s="79" t="str">
        <x:v>Everwell Service Co</x:v>
      </x:c>
      <x:c r="D22" s="79" t="str">
        <x:v>Safety Training</x:v>
      </x:c>
      <x:c r="E22" s="85" t="n">
        <x:v>12</x:v>
      </x:c>
      <x:c r="F22" s="85" t="n">
        <x:v>12</x:v>
      </x:c>
      <x:c r="G22" s="88" t="n">
        <x:v>46208</x:v>
      </x:c>
      <x:c r="H22" s="88" t="n">
        <x:v>46211</x:v>
      </x:c>
      <x:c r="I22" s="79" t="str">
        <x:v>Late</x:v>
      </x:c>
      <x:c r="J22" s="80" t="str">
        <x:v>ERP-0018</x:v>
      </x:c>
    </x:row>
    <x:row r="23">
      <x:c r="A23" s="78" t="str">
        <x:v>2026-06</x:v>
      </x:c>
      <x:c r="B23" s="79" t="str">
        <x:v>V005</x:v>
      </x:c>
      <x:c r="C23" s="79" t="str">
        <x:v>Everwell Service Co</x:v>
      </x:c>
      <x:c r="D23" s="79" t="str">
        <x:v>Staffing Roster</x:v>
      </x:c>
      <x:c r="E23" s="85" t="n">
        <x:v>1</x:v>
      </x:c>
      <x:c r="F23" s="85" t="n">
        <x:v>1</x:v>
      </x:c>
      <x:c r="G23" s="88" t="n">
        <x:v>46208</x:v>
      </x:c>
      <x:c r="H23" s="88" t="n">
        <x:v>46207</x:v>
      </x:c>
      <x:c r="I23" s="79" t="str">
        <x:v>Submitted</x:v>
      </x:c>
      <x:c r="J23" s="80" t="str">
        <x:v>ERP-0019</x:v>
      </x:c>
    </x:row>
    <x:row r="24">
      <x:c r="A24" s="78" t="str">
        <x:v>2026-06</x:v>
      </x:c>
      <x:c r="B24" s="79" t="str">
        <x:v>V005</x:v>
      </x:c>
      <x:c r="C24" s="79" t="str">
        <x:v>Everwell Service Co</x:v>
      </x:c>
      <x:c r="D24" s="79" t="str">
        <x:v>Monthly Activity Report</x:v>
      </x:c>
      <x:c r="E24" s="85" t="n">
        <x:v>1</x:v>
      </x:c>
      <x:c r="F24" s="85" t="n">
        <x:v>1</x:v>
      </x:c>
      <x:c r="G24" s="88" t="n">
        <x:v>46208</x:v>
      </x:c>
      <x:c r="H24" s="88" t="n">
        <x:v>46208</x:v>
      </x:c>
      <x:c r="I24" s="79" t="str">
        <x:v>Submitted</x:v>
      </x:c>
      <x:c r="J24" s="80" t="str">
        <x:v>ERP-0020</x:v>
      </x:c>
    </x:row>
    <x:row r="25">
      <x:c r="A25" s="78" t="str">
        <x:v>2026-06</x:v>
      </x:c>
      <x:c r="B25" s="79" t="str">
        <x:v>V006</x:v>
      </x:c>
      <x:c r="C25" s="79" t="str">
        <x:v>Fairview Ops</x:v>
      </x:c>
      <x:c r="D25" s="79" t="str">
        <x:v>Insurance Certificate</x:v>
      </x:c>
      <x:c r="E25" s="85" t="n">
        <x:v>1</x:v>
      </x:c>
      <x:c r="F25" s="85" t="n">
        <x:v>1</x:v>
      </x:c>
      <x:c r="G25" s="88" t="n">
        <x:v>46208</x:v>
      </x:c>
      <x:c r="H25" s="88" t="n">
        <x:v>46206</x:v>
      </x:c>
      <x:c r="I25" s="79" t="str">
        <x:v>Submitted</x:v>
      </x:c>
      <x:c r="J25" s="80" t="str">
        <x:v>ERP-0021</x:v>
      </x:c>
    </x:row>
    <x:row r="26">
      <x:c r="A26" s="78" t="str">
        <x:v>2026-06</x:v>
      </x:c>
      <x:c r="B26" s="79" t="str">
        <x:v>V006</x:v>
      </x:c>
      <x:c r="C26" s="79" t="str">
        <x:v>Fairview Ops</x:v>
      </x:c>
      <x:c r="D26" s="79" t="str">
        <x:v>Safety Training</x:v>
      </x:c>
      <x:c r="E26" s="85" t="n">
        <x:v>12</x:v>
      </x:c>
      <x:c r="F26" s="85" t="n">
        <x:v>12</x:v>
      </x:c>
      <x:c r="G26" s="88" t="n">
        <x:v>46208</x:v>
      </x:c>
      <x:c r="H26" s="88" t="n">
        <x:v>46207</x:v>
      </x:c>
      <x:c r="I26" s="79" t="str">
        <x:v>Submitted</x:v>
      </x:c>
      <x:c r="J26" s="80" t="str">
        <x:v>ERP-0022</x:v>
      </x:c>
    </x:row>
    <x:row r="27">
      <x:c r="A27" s="78" t="str">
        <x:v>2026-06</x:v>
      </x:c>
      <x:c r="B27" s="79" t="str">
        <x:v>V006</x:v>
      </x:c>
      <x:c r="C27" s="79" t="str">
        <x:v>Fairview Ops</x:v>
      </x:c>
      <x:c r="D27" s="79" t="str">
        <x:v>Staffing Roster</x:v>
      </x:c>
      <x:c r="E27" s="85" t="n">
        <x:v>1</x:v>
      </x:c>
      <x:c r="F27" s="85" t="n">
        <x:v>1</x:v>
      </x:c>
      <x:c r="G27" s="88" t="n">
        <x:v>46208</x:v>
      </x:c>
      <x:c r="H27" s="88" t="n">
        <x:v>46208</x:v>
      </x:c>
      <x:c r="I27" s="79" t="str">
        <x:v>Submitted</x:v>
      </x:c>
      <x:c r="J27" s="80" t="str">
        <x:v>ERP-0023</x:v>
      </x:c>
    </x:row>
    <x:row r="28">
      <x:c r="A28" s="78" t="str">
        <x:v>2026-06</x:v>
      </x:c>
      <x:c r="B28" s="79" t="str">
        <x:v>V006</x:v>
      </x:c>
      <x:c r="C28" s="79" t="str">
        <x:v>Fairview Ops</x:v>
      </x:c>
      <x:c r="D28" s="79" t="str">
        <x:v>Monthly Activity Report</x:v>
      </x:c>
      <x:c r="E28" s="85" t="n">
        <x:v>1</x:v>
      </x:c>
      <x:c r="F28" s="85" t="n">
        <x:v>1</x:v>
      </x:c>
      <x:c r="G28" s="88" t="n">
        <x:v>46208</x:v>
      </x:c>
      <x:c r="H28" s="88" t="n">
        <x:v>46205</x:v>
      </x:c>
      <x:c r="I28" s="79" t="str">
        <x:v>Submitted</x:v>
      </x:c>
      <x:c r="J28" s="80" t="str">
        <x:v>ERP-0024</x:v>
      </x:c>
    </x:row>
    <x:row r="29">
      <x:c r="A29" s="78" t="str">
        <x:v>2026-06</x:v>
      </x:c>
      <x:c r="B29" s="79" t="str">
        <x:v>V007</x:v>
      </x:c>
      <x:c r="C29" s="79" t="str">
        <x:v>Green Line Partners</x:v>
      </x:c>
      <x:c r="D29" s="79" t="str">
        <x:v>Insurance Certificate</x:v>
      </x:c>
      <x:c r="E29" s="85" t="n">
        <x:v>1</x:v>
      </x:c>
      <x:c r="F29" s="85" t="n">
        <x:v>1</x:v>
      </x:c>
      <x:c r="G29" s="88" t="n">
        <x:v>46208</x:v>
      </x:c>
      <x:c r="H29" s="88" t="n">
        <x:v>46207</x:v>
      </x:c>
      <x:c r="I29" s="79" t="str">
        <x:v>Submitted</x:v>
      </x:c>
      <x:c r="J29" s="80" t="str">
        <x:v>ERP-0025</x:v>
      </x:c>
    </x:row>
    <x:row r="30">
      <x:c r="A30" s="78" t="str">
        <x:v>2026-06</x:v>
      </x:c>
      <x:c r="B30" s="79" t="str">
        <x:v>V007</x:v>
      </x:c>
      <x:c r="C30" s="79" t="str">
        <x:v>Green Line Partners</x:v>
      </x:c>
      <x:c r="D30" s="79" t="str">
        <x:v>Safety Training</x:v>
      </x:c>
      <x:c r="E30" s="85" t="n">
        <x:v>12</x:v>
      </x:c>
      <x:c r="F30" s="85" t="n">
        <x:v>12</x:v>
      </x:c>
      <x:c r="G30" s="88" t="n">
        <x:v>46208</x:v>
      </x:c>
      <x:c r="H30" s="88" t="n">
        <x:v>46208</x:v>
      </x:c>
      <x:c r="I30" s="79" t="str">
        <x:v>Submitted</x:v>
      </x:c>
      <x:c r="J30" s="80" t="str">
        <x:v>ERP-0026</x:v>
      </x:c>
    </x:row>
    <x:row r="31">
      <x:c r="A31" s="78" t="str">
        <x:v>2026-06</x:v>
      </x:c>
      <x:c r="B31" s="79" t="str">
        <x:v>V007</x:v>
      </x:c>
      <x:c r="C31" s="79" t="str">
        <x:v>Green Line Partners</x:v>
      </x:c>
      <x:c r="D31" s="79" t="str">
        <x:v>Staffing Roster</x:v>
      </x:c>
      <x:c r="E31" s="85" t="n">
        <x:v>1</x:v>
      </x:c>
      <x:c r="F31" s="85" t="n">
        <x:v>0</x:v>
      </x:c>
      <x:c r="G31" s="88" t="n">
        <x:v>46208</x:v>
      </x:c>
      <x:c r="H31" s="88" t="n">
        <x:v>46205</x:v>
      </x:c>
      <x:c r="I31" s="79" t="str">
        <x:v>Incomplete</x:v>
      </x:c>
      <x:c r="J31" s="80" t="str">
        <x:v>ERP-0027</x:v>
      </x:c>
    </x:row>
    <x:row r="32">
      <x:c r="A32" s="78" t="str">
        <x:v>2026-06</x:v>
      </x:c>
      <x:c r="B32" s="79" t="str">
        <x:v>V007</x:v>
      </x:c>
      <x:c r="C32" s="79" t="str">
        <x:v>Green Line Partners</x:v>
      </x:c>
      <x:c r="D32" s="79" t="str">
        <x:v>Monthly Activity Report</x:v>
      </x:c>
      <x:c r="E32" s="85" t="n">
        <x:v>1</x:v>
      </x:c>
      <x:c r="F32" s="85" t="n">
        <x:v>1</x:v>
      </x:c>
      <x:c r="G32" s="88" t="n">
        <x:v>46208</x:v>
      </x:c>
      <x:c r="H32" s="88" t="n">
        <x:v>46206</x:v>
      </x:c>
      <x:c r="I32" s="79" t="str">
        <x:v>Submitted</x:v>
      </x:c>
      <x:c r="J32" s="80" t="str">
        <x:v>ERP-0028</x:v>
      </x:c>
    </x:row>
    <x:row r="33">
      <x:c r="A33" s="78" t="str">
        <x:v>2026-06</x:v>
      </x:c>
      <x:c r="B33" s="79" t="str">
        <x:v>V008</x:v>
      </x:c>
      <x:c r="C33" s="79" t="str">
        <x:v>Harbor Stone Group</x:v>
      </x:c>
      <x:c r="D33" s="79" t="str">
        <x:v>Insurance Certificate</x:v>
      </x:c>
      <x:c r="E33" s="85" t="n">
        <x:v>1</x:v>
      </x:c>
      <x:c r="F33" s="85" t="n">
        <x:v>1</x:v>
      </x:c>
      <x:c r="G33" s="88" t="n">
        <x:v>46208</x:v>
      </x:c>
      <x:c r="H33" s="88" t="n">
        <x:v>46208</x:v>
      </x:c>
      <x:c r="I33" s="79" t="str">
        <x:v>Submitted</x:v>
      </x:c>
      <x:c r="J33" s="80" t="str">
        <x:v>ERP-0029</x:v>
      </x:c>
    </x:row>
    <x:row r="34">
      <x:c r="A34" s="78" t="str">
        <x:v>2026-06</x:v>
      </x:c>
      <x:c r="B34" s="79" t="str">
        <x:v>V008</x:v>
      </x:c>
      <x:c r="C34" s="79" t="str">
        <x:v>Harbor Stone Group</x:v>
      </x:c>
      <x:c r="D34" s="79" t="str">
        <x:v>Safety Training</x:v>
      </x:c>
      <x:c r="E34" s="85" t="n">
        <x:v>12</x:v>
      </x:c>
      <x:c r="F34" s="85" t="n">
        <x:v>12</x:v>
      </x:c>
      <x:c r="G34" s="88" t="n">
        <x:v>46208</x:v>
      </x:c>
      <x:c r="H34" s="88"/>
      <x:c r="I34" s="79" t="str">
        <x:v>Missing</x:v>
      </x:c>
      <x:c r="J34" s="80" t="str">
        <x:v>ERP-0030</x:v>
      </x:c>
    </x:row>
    <x:row r="35">
      <x:c r="A35" s="78" t="str">
        <x:v>2026-06</x:v>
      </x:c>
      <x:c r="B35" s="79" t="str">
        <x:v>V008</x:v>
      </x:c>
      <x:c r="C35" s="79" t="str">
        <x:v>Harbor Stone Group</x:v>
      </x:c>
      <x:c r="D35" s="79" t="str">
        <x:v>Staffing Roster</x:v>
      </x:c>
      <x:c r="E35" s="85" t="n">
        <x:v>1</x:v>
      </x:c>
      <x:c r="F35" s="85" t="n">
        <x:v>1</x:v>
      </x:c>
      <x:c r="G35" s="88" t="n">
        <x:v>46208</x:v>
      </x:c>
      <x:c r="H35" s="88" t="n">
        <x:v>46206</x:v>
      </x:c>
      <x:c r="I35" s="79" t="str">
        <x:v>Submitted</x:v>
      </x:c>
      <x:c r="J35" s="80" t="str">
        <x:v>ERP-0031</x:v>
      </x:c>
    </x:row>
    <x:row r="36">
      <x:c r="A36" s="78" t="str">
        <x:v>2026-06</x:v>
      </x:c>
      <x:c r="B36" s="79" t="str">
        <x:v>V008</x:v>
      </x:c>
      <x:c r="C36" s="79" t="str">
        <x:v>Harbor Stone Group</x:v>
      </x:c>
      <x:c r="D36" s="79" t="str">
        <x:v>Monthly Activity Report</x:v>
      </x:c>
      <x:c r="E36" s="85" t="n">
        <x:v>1</x:v>
      </x:c>
      <x:c r="F36" s="85" t="n">
        <x:v>1</x:v>
      </x:c>
      <x:c r="G36" s="88" t="n">
        <x:v>46208</x:v>
      </x:c>
      <x:c r="H36" s="88" t="n">
        <x:v>46207</x:v>
      </x:c>
      <x:c r="I36" s="79" t="str">
        <x:v>Submitted</x:v>
      </x:c>
      <x:c r="J36" s="80" t="str">
        <x:v>ERP-0032</x:v>
      </x:c>
    </x:row>
    <x:row r="37">
      <x:c r="A37" s="78" t="str">
        <x:v>2026-06</x:v>
      </x:c>
      <x:c r="B37" s="79" t="str">
        <x:v>V009</x:v>
      </x:c>
      <x:c r="C37" s="79" t="str">
        <x:v>Ironwood Svcs</x:v>
      </x:c>
      <x:c r="D37" s="79" t="str">
        <x:v>Insurance Certificate</x:v>
      </x:c>
      <x:c r="E37" s="85" t="n">
        <x:v>1</x:v>
      </x:c>
      <x:c r="F37" s="85" t="n">
        <x:v>1</x:v>
      </x:c>
      <x:c r="G37" s="88" t="n">
        <x:v>46208</x:v>
      </x:c>
      <x:c r="H37" s="88" t="n">
        <x:v>46205</x:v>
      </x:c>
      <x:c r="I37" s="79" t="str">
        <x:v>Submitted</x:v>
      </x:c>
      <x:c r="J37" s="80" t="str">
        <x:v>ERP-0033</x:v>
      </x:c>
    </x:row>
    <x:row r="38">
      <x:c r="A38" s="78" t="str">
        <x:v>2026-06</x:v>
      </x:c>
      <x:c r="B38" s="79" t="str">
        <x:v>V009</x:v>
      </x:c>
      <x:c r="C38" s="79" t="str">
        <x:v>Ironwood Svcs</x:v>
      </x:c>
      <x:c r="D38" s="79" t="str">
        <x:v>Safety Training</x:v>
      </x:c>
      <x:c r="E38" s="85" t="n">
        <x:v>12</x:v>
      </x:c>
      <x:c r="F38" s="85" t="n">
        <x:v>12</x:v>
      </x:c>
      <x:c r="G38" s="88" t="n">
        <x:v>46208</x:v>
      </x:c>
      <x:c r="H38" s="88" t="n">
        <x:v>46206</x:v>
      </x:c>
      <x:c r="I38" s="79" t="str">
        <x:v>Submitted</x:v>
      </x:c>
      <x:c r="J38" s="80" t="str">
        <x:v>ERP-0034</x:v>
      </x:c>
    </x:row>
    <x:row r="39">
      <x:c r="A39" s="78" t="str">
        <x:v>2026-06</x:v>
      </x:c>
      <x:c r="B39" s="79" t="str">
        <x:v>V009</x:v>
      </x:c>
      <x:c r="C39" s="79" t="str">
        <x:v>Ironwood Svcs</x:v>
      </x:c>
      <x:c r="D39" s="79" t="str">
        <x:v>Staffing Roster</x:v>
      </x:c>
      <x:c r="E39" s="85" t="n">
        <x:v>1</x:v>
      </x:c>
      <x:c r="F39" s="85" t="n">
        <x:v>1</x:v>
      </x:c>
      <x:c r="G39" s="88" t="n">
        <x:v>46208</x:v>
      </x:c>
      <x:c r="H39" s="88" t="n">
        <x:v>46211</x:v>
      </x:c>
      <x:c r="I39" s="79" t="str">
        <x:v>Late</x:v>
      </x:c>
      <x:c r="J39" s="80" t="str">
        <x:v>ERP-0035</x:v>
      </x:c>
    </x:row>
    <x:row r="40">
      <x:c r="A40" s="78" t="str">
        <x:v>2026-06</x:v>
      </x:c>
      <x:c r="B40" s="79" t="str">
        <x:v>V009</x:v>
      </x:c>
      <x:c r="C40" s="79" t="str">
        <x:v>Ironwood Svcs</x:v>
      </x:c>
      <x:c r="D40" s="79" t="str">
        <x:v>Monthly Activity Report</x:v>
      </x:c>
      <x:c r="E40" s="85" t="n">
        <x:v>1</x:v>
      </x:c>
      <x:c r="F40" s="85" t="n">
        <x:v>1</x:v>
      </x:c>
      <x:c r="G40" s="88" t="n">
        <x:v>46208</x:v>
      </x:c>
      <x:c r="H40" s="88" t="n">
        <x:v>46208</x:v>
      </x:c>
      <x:c r="I40" s="79" t="str">
        <x:v>Submitted</x:v>
      </x:c>
      <x:c r="J40" s="80" t="str">
        <x:v>ERP-0036</x:v>
      </x:c>
    </x:row>
    <x:row r="41">
      <x:c r="A41" s="78" t="str">
        <x:v>2026-06</x:v>
      </x:c>
      <x:c r="B41" s="79" t="str">
        <x:v>V010</x:v>
      </x:c>
      <x:c r="C41" s="79" t="str">
        <x:v>Juniper Works LLC</x:v>
      </x:c>
      <x:c r="D41" s="79" t="str">
        <x:v>Insurance Certificate</x:v>
      </x:c>
      <x:c r="E41" s="85" t="n">
        <x:v>1</x:v>
      </x:c>
      <x:c r="F41" s="85" t="n">
        <x:v>1</x:v>
      </x:c>
      <x:c r="G41" s="88" t="n">
        <x:v>46208</x:v>
      </x:c>
      <x:c r="H41" s="88" t="n">
        <x:v>46206</x:v>
      </x:c>
      <x:c r="I41" s="79" t="str">
        <x:v>Submitted</x:v>
      </x:c>
      <x:c r="J41" s="80" t="str">
        <x:v>ERP-0037</x:v>
      </x:c>
    </x:row>
    <x:row r="42">
      <x:c r="A42" s="78" t="str">
        <x:v>2026-06</x:v>
      </x:c>
      <x:c r="B42" s="79" t="str">
        <x:v>V010</x:v>
      </x:c>
      <x:c r="C42" s="79" t="str">
        <x:v>Juniper Works LLC</x:v>
      </x:c>
      <x:c r="D42" s="79" t="str">
        <x:v>Safety Training</x:v>
      </x:c>
      <x:c r="E42" s="85" t="n">
        <x:v>12</x:v>
      </x:c>
      <x:c r="F42" s="85" t="n">
        <x:v>12</x:v>
      </x:c>
      <x:c r="G42" s="88" t="n">
        <x:v>46208</x:v>
      </x:c>
      <x:c r="H42" s="88" t="n">
        <x:v>46207</x:v>
      </x:c>
      <x:c r="I42" s="79" t="str">
        <x:v>Submitted</x:v>
      </x:c>
      <x:c r="J42" s="80" t="str">
        <x:v>ERP-0038</x:v>
      </x:c>
    </x:row>
    <x:row r="43">
      <x:c r="A43" s="78" t="str">
        <x:v>2026-06</x:v>
      </x:c>
      <x:c r="B43" s="79" t="str">
        <x:v>V010</x:v>
      </x:c>
      <x:c r="C43" s="79" t="str">
        <x:v>Juniper Works LLC</x:v>
      </x:c>
      <x:c r="D43" s="79" t="str">
        <x:v>Staffing Roster</x:v>
      </x:c>
      <x:c r="E43" s="85" t="n">
        <x:v>1</x:v>
      </x:c>
      <x:c r="F43" s="85" t="n">
        <x:v>1</x:v>
      </x:c>
      <x:c r="G43" s="88" t="n">
        <x:v>46208</x:v>
      </x:c>
      <x:c r="H43" s="88" t="n">
        <x:v>46208</x:v>
      </x:c>
      <x:c r="I43" s="79" t="str">
        <x:v>Submitted</x:v>
      </x:c>
      <x:c r="J43" s="80" t="str">
        <x:v>ERP-0039</x:v>
      </x:c>
    </x:row>
    <x:row r="44">
      <x:c r="A44" s="78" t="str">
        <x:v>2026-06</x:v>
      </x:c>
      <x:c r="B44" s="79" t="str">
        <x:v>V010</x:v>
      </x:c>
      <x:c r="C44" s="79" t="str">
        <x:v>Juniper Works LLC</x:v>
      </x:c>
      <x:c r="D44" s="79" t="str">
        <x:v>Monthly Activity Report</x:v>
      </x:c>
      <x:c r="E44" s="85" t="n">
        <x:v>1</x:v>
      </x:c>
      <x:c r="F44" s="85" t="n">
        <x:v>0</x:v>
      </x:c>
      <x:c r="G44" s="88" t="n">
        <x:v>46208</x:v>
      </x:c>
      <x:c r="H44" s="88" t="n">
        <x:v>46205</x:v>
      </x:c>
      <x:c r="I44" s="79" t="str">
        <x:v>Incomplete</x:v>
      </x:c>
      <x:c r="J44" s="80" t="str">
        <x:v>ERP-0040</x:v>
      </x:c>
    </x:row>
    <x:row r="45">
      <x:c r="A45" s="78" t="str">
        <x:v>2026-06</x:v>
      </x:c>
      <x:c r="B45" s="79" t="str">
        <x:v>V011</x:v>
      </x:c>
      <x:c r="C45" s="79" t="str">
        <x:v>Keystone Support Co</x:v>
      </x:c>
      <x:c r="D45" s="79" t="str">
        <x:v>Insurance Certificate</x:v>
      </x:c>
      <x:c r="E45" s="85" t="n">
        <x:v>1</x:v>
      </x:c>
      <x:c r="F45" s="85" t="n">
        <x:v>1</x:v>
      </x:c>
      <x:c r="G45" s="88" t="n">
        <x:v>46208</x:v>
      </x:c>
      <x:c r="H45" s="88" t="n">
        <x:v>46207</x:v>
      </x:c>
      <x:c r="I45" s="79" t="str">
        <x:v>Submitted</x:v>
      </x:c>
      <x:c r="J45" s="80" t="str">
        <x:v>ERP-0041</x:v>
      </x:c>
    </x:row>
    <x:row r="46">
      <x:c r="A46" s="78" t="str">
        <x:v>2026-06</x:v>
      </x:c>
      <x:c r="B46" s="79" t="str">
        <x:v>V011</x:v>
      </x:c>
      <x:c r="C46" s="79" t="str">
        <x:v>Keystone Support Co</x:v>
      </x:c>
      <x:c r="D46" s="79" t="str">
        <x:v>Safety Training</x:v>
      </x:c>
      <x:c r="E46" s="85" t="n">
        <x:v>12</x:v>
      </x:c>
      <x:c r="F46" s="85" t="n">
        <x:v>12</x:v>
      </x:c>
      <x:c r="G46" s="88" t="n">
        <x:v>46208</x:v>
      </x:c>
      <x:c r="H46" s="88" t="n">
        <x:v>46208</x:v>
      </x:c>
      <x:c r="I46" s="79" t="str">
        <x:v>Submitted</x:v>
      </x:c>
      <x:c r="J46" s="80" t="str">
        <x:v>ERP-0042</x:v>
      </x:c>
    </x:row>
    <x:row r="47">
      <x:c r="A47" s="78" t="str">
        <x:v>2026-06</x:v>
      </x:c>
      <x:c r="B47" s="79" t="str">
        <x:v>V011</x:v>
      </x:c>
      <x:c r="C47" s="79" t="str">
        <x:v>Keystone Support Co</x:v>
      </x:c>
      <x:c r="D47" s="79" t="str">
        <x:v>Staffing Roster</x:v>
      </x:c>
      <x:c r="E47" s="85" t="n">
        <x:v>1</x:v>
      </x:c>
      <x:c r="F47" s="85" t="n">
        <x:v>1</x:v>
      </x:c>
      <x:c r="G47" s="88" t="n">
        <x:v>46208</x:v>
      </x:c>
      <x:c r="H47" s="88" t="n">
        <x:v>46205</x:v>
      </x:c>
      <x:c r="I47" s="79" t="str">
        <x:v>Submitted</x:v>
      </x:c>
      <x:c r="J47" s="80" t="str">
        <x:v>ERP-0043</x:v>
      </x:c>
    </x:row>
    <x:row r="48">
      <x:c r="A48" s="78" t="str">
        <x:v>2026-06</x:v>
      </x:c>
      <x:c r="B48" s="79" t="str">
        <x:v>V011</x:v>
      </x:c>
      <x:c r="C48" s="79" t="str">
        <x:v>Keystone Support Co</x:v>
      </x:c>
      <x:c r="D48" s="79" t="str">
        <x:v>Monthly Activity Report</x:v>
      </x:c>
      <x:c r="E48" s="85" t="n">
        <x:v>1</x:v>
      </x:c>
      <x:c r="F48" s="85" t="n">
        <x:v>1</x:v>
      </x:c>
      <x:c r="G48" s="88" t="n">
        <x:v>46208</x:v>
      </x:c>
      <x:c r="H48" s="88" t="n">
        <x:v>46206</x:v>
      </x:c>
      <x:c r="I48" s="79" t="str">
        <x:v>Submitted</x:v>
      </x:c>
      <x:c r="J48" s="80" t="str">
        <x:v>ERP-0044</x:v>
      </x:c>
    </x:row>
    <x:row r="49">
      <x:c r="A49" s="78" t="str">
        <x:v>2026-06</x:v>
      </x:c>
      <x:c r="B49" s="79" t="str">
        <x:v>V012</x:v>
      </x:c>
      <x:c r="C49" s="79" t="str">
        <x:v>Lake View Resources</x:v>
      </x:c>
      <x:c r="D49" s="79" t="str">
        <x:v>Insurance Certificate</x:v>
      </x:c>
      <x:c r="E49" s="85" t="n">
        <x:v>1</x:v>
      </x:c>
      <x:c r="F49" s="85" t="n">
        <x:v>1</x:v>
      </x:c>
      <x:c r="G49" s="88" t="n">
        <x:v>46208</x:v>
      </x:c>
      <x:c r="H49" s="88" t="n">
        <x:v>46208</x:v>
      </x:c>
      <x:c r="I49" s="79" t="str">
        <x:v>Submitted</x:v>
      </x:c>
      <x:c r="J49" s="80" t="str">
        <x:v>ERP-0045</x:v>
      </x:c>
    </x:row>
    <x:row r="50">
      <x:c r="A50" s="78" t="str">
        <x:v>2026-06</x:v>
      </x:c>
      <x:c r="B50" s="79" t="str">
        <x:v>V012</x:v>
      </x:c>
      <x:c r="C50" s="79" t="str">
        <x:v>Lake View Resources</x:v>
      </x:c>
      <x:c r="D50" s="79" t="str">
        <x:v>Safety Training</x:v>
      </x:c>
      <x:c r="E50" s="85" t="n">
        <x:v>12</x:v>
      </x:c>
      <x:c r="F50" s="85" t="n">
        <x:v>12</x:v>
      </x:c>
      <x:c r="G50" s="88" t="n">
        <x:v>46208</x:v>
      </x:c>
      <x:c r="H50" s="88" t="n">
        <x:v>46205</x:v>
      </x:c>
      <x:c r="I50" s="79" t="str">
        <x:v>Submitted</x:v>
      </x:c>
      <x:c r="J50" s="80" t="str">
        <x:v>ERP-0046</x:v>
      </x:c>
    </x:row>
    <x:row r="51">
      <x:c r="A51" s="78" t="str">
        <x:v>2026-06</x:v>
      </x:c>
      <x:c r="B51" s="79" t="str">
        <x:v>V012</x:v>
      </x:c>
      <x:c r="C51" s="79" t="str">
        <x:v>Lake View Resources</x:v>
      </x:c>
      <x:c r="D51" s="79" t="str">
        <x:v>Staffing Roster</x:v>
      </x:c>
      <x:c r="E51" s="85" t="n">
        <x:v>1</x:v>
      </x:c>
      <x:c r="F51" s="85" t="n">
        <x:v>1</x:v>
      </x:c>
      <x:c r="G51" s="88" t="n">
        <x:v>46208</x:v>
      </x:c>
      <x:c r="H51" s="88" t="n">
        <x:v>46206</x:v>
      </x:c>
      <x:c r="I51" s="79" t="str">
        <x:v>Submitted</x:v>
      </x:c>
      <x:c r="J51" s="80" t="str">
        <x:v>ERP-0047</x:v>
      </x:c>
    </x:row>
    <x:row r="52">
      <x:c r="A52" s="78" t="str">
        <x:v>2026-06</x:v>
      </x:c>
      <x:c r="B52" s="79" t="str">
        <x:v>V012</x:v>
      </x:c>
      <x:c r="C52" s="79" t="str">
        <x:v>Lake View Resources</x:v>
      </x:c>
      <x:c r="D52" s="79" t="str">
        <x:v>Monthly Activity Report</x:v>
      </x:c>
      <x:c r="E52" s="85" t="n">
        <x:v>1</x:v>
      </x:c>
      <x:c r="F52" s="85" t="n">
        <x:v>1</x:v>
      </x:c>
      <x:c r="G52" s="88" t="n">
        <x:v>46208</x:v>
      </x:c>
      <x:c r="H52" s="88" t="n">
        <x:v>46207</x:v>
      </x:c>
      <x:c r="I52" s="79" t="str">
        <x:v>Submitted</x:v>
      </x:c>
      <x:c r="J52" s="80" t="str">
        <x:v>ERP-0048</x:v>
      </x:c>
    </x:row>
    <x:row r="53">
      <x:c r="A53" s="78" t="str">
        <x:v>2026-06</x:v>
      </x:c>
      <x:c r="B53" s="79" t="str">
        <x:v>V013</x:v>
      </x:c>
      <x:c r="C53" s="79" t="str">
        <x:v>Meridian Service Group</x:v>
      </x:c>
      <x:c r="D53" s="79" t="str">
        <x:v>Insurance Certificate</x:v>
      </x:c>
      <x:c r="E53" s="85" t="n">
        <x:v>1</x:v>
      </x:c>
      <x:c r="F53" s="85" t="n">
        <x:v>1</x:v>
      </x:c>
      <x:c r="G53" s="88" t="n">
        <x:v>46208</x:v>
      </x:c>
      <x:c r="H53" s="88" t="n">
        <x:v>46205</x:v>
      </x:c>
      <x:c r="I53" s="79" t="str">
        <x:v>Submitted</x:v>
      </x:c>
      <x:c r="J53" s="80" t="str">
        <x:v>ERP-0049</x:v>
      </x:c>
    </x:row>
    <x:row r="54">
      <x:c r="A54" s="78" t="str">
        <x:v>2026-06</x:v>
      </x:c>
      <x:c r="B54" s="79" t="str">
        <x:v>V013</x:v>
      </x:c>
      <x:c r="C54" s="79" t="str">
        <x:v>Meridian Service Group</x:v>
      </x:c>
      <x:c r="D54" s="79" t="str">
        <x:v>Safety Training</x:v>
      </x:c>
      <x:c r="E54" s="85" t="n">
        <x:v>12</x:v>
      </x:c>
      <x:c r="F54" s="85" t="n">
        <x:v>12</x:v>
      </x:c>
      <x:c r="G54" s="88" t="n">
        <x:v>46208</x:v>
      </x:c>
      <x:c r="H54" s="88" t="n">
        <x:v>46206</x:v>
      </x:c>
      <x:c r="I54" s="79" t="str">
        <x:v>Submitted</x:v>
      </x:c>
      <x:c r="J54" s="80" t="str">
        <x:v>ERP-0050</x:v>
      </x:c>
    </x:row>
    <x:row r="55">
      <x:c r="A55" s="78" t="str">
        <x:v>2026-06</x:v>
      </x:c>
      <x:c r="B55" s="79" t="str">
        <x:v>V013</x:v>
      </x:c>
      <x:c r="C55" s="79" t="str">
        <x:v>Meridian Service Group</x:v>
      </x:c>
      <x:c r="D55" s="79" t="str">
        <x:v>Staffing Roster</x:v>
      </x:c>
      <x:c r="E55" s="85" t="n">
        <x:v>1</x:v>
      </x:c>
      <x:c r="F55" s="85" t="n">
        <x:v>1</x:v>
      </x:c>
      <x:c r="G55" s="88" t="n">
        <x:v>46208</x:v>
      </x:c>
      <x:c r="H55" s="88" t="n">
        <x:v>46207</x:v>
      </x:c>
      <x:c r="I55" s="79" t="str">
        <x:v>Submitted</x:v>
      </x:c>
      <x:c r="J55" s="80" t="str">
        <x:v>ERP-0051</x:v>
      </x:c>
    </x:row>
    <x:row r="56">
      <x:c r="A56" s="78" t="str">
        <x:v>2026-06</x:v>
      </x:c>
      <x:c r="B56" s="79" t="str">
        <x:v>V013</x:v>
      </x:c>
      <x:c r="C56" s="79" t="str">
        <x:v>Meridian Service Group</x:v>
      </x:c>
      <x:c r="D56" s="79" t="str">
        <x:v>Monthly Activity Report</x:v>
      </x:c>
      <x:c r="E56" s="85" t="n">
        <x:v>1</x:v>
      </x:c>
      <x:c r="F56" s="85" t="n">
        <x:v>1</x:v>
      </x:c>
      <x:c r="G56" s="88" t="n">
        <x:v>46208</x:v>
      </x:c>
      <x:c r="H56" s="88" t="n">
        <x:v>46211</x:v>
      </x:c>
      <x:c r="I56" s="79" t="str">
        <x:v>Late</x:v>
      </x:c>
      <x:c r="J56" s="80" t="str">
        <x:v>ERP-0052</x:v>
      </x:c>
    </x:row>
    <x:row r="57">
      <x:c r="A57" s="78" t="str">
        <x:v>2026-06</x:v>
      </x:c>
      <x:c r="B57" s="79" t="str">
        <x:v>V014</x:v>
      </x:c>
      <x:c r="C57" s="79" t="str">
        <x:v>North Star Facilities</x:v>
      </x:c>
      <x:c r="D57" s="79" t="str">
        <x:v>Insurance Certificate</x:v>
      </x:c>
      <x:c r="E57" s="85" t="n">
        <x:v>1</x:v>
      </x:c>
      <x:c r="F57" s="85" t="n">
        <x:v>0</x:v>
      </x:c>
      <x:c r="G57" s="88" t="n">
        <x:v>46208</x:v>
      </x:c>
      <x:c r="H57" s="88" t="n">
        <x:v>46206</x:v>
      </x:c>
      <x:c r="I57" s="79" t="str">
        <x:v>Incomplete</x:v>
      </x:c>
      <x:c r="J57" s="80" t="str">
        <x:v>ERP-0053</x:v>
      </x:c>
    </x:row>
    <x:row r="58">
      <x:c r="A58" s="78" t="str">
        <x:v>2026-06</x:v>
      </x:c>
      <x:c r="B58" s="79" t="str">
        <x:v>V014</x:v>
      </x:c>
      <x:c r="C58" s="79" t="str">
        <x:v>North Star Facilities</x:v>
      </x:c>
      <x:c r="D58" s="79" t="str">
        <x:v>Safety Training</x:v>
      </x:c>
      <x:c r="E58" s="85" t="n">
        <x:v>12</x:v>
      </x:c>
      <x:c r="F58" s="85" t="n">
        <x:v>12</x:v>
      </x:c>
      <x:c r="G58" s="88" t="n">
        <x:v>46208</x:v>
      </x:c>
      <x:c r="H58" s="88" t="n">
        <x:v>46207</x:v>
      </x:c>
      <x:c r="I58" s="79" t="str">
        <x:v>Submitted</x:v>
      </x:c>
      <x:c r="J58" s="80" t="str">
        <x:v>ERP-0054</x:v>
      </x:c>
    </x:row>
    <x:row r="59">
      <x:c r="A59" s="78" t="str">
        <x:v>2026-06</x:v>
      </x:c>
      <x:c r="B59" s="79" t="str">
        <x:v>V014</x:v>
      </x:c>
      <x:c r="C59" s="79" t="str">
        <x:v>North Star Facilities</x:v>
      </x:c>
      <x:c r="D59" s="79" t="str">
        <x:v>Staffing Roster</x:v>
      </x:c>
      <x:c r="E59" s="85" t="n">
        <x:v>1</x:v>
      </x:c>
      <x:c r="F59" s="85" t="n">
        <x:v>1</x:v>
      </x:c>
      <x:c r="G59" s="88" t="n">
        <x:v>46208</x:v>
      </x:c>
      <x:c r="H59" s="88" t="n">
        <x:v>46208</x:v>
      </x:c>
      <x:c r="I59" s="79" t="str">
        <x:v>Submitted</x:v>
      </x:c>
      <x:c r="J59" s="80" t="str">
        <x:v>ERP-0055</x:v>
      </x:c>
    </x:row>
    <x:row r="60">
      <x:c r="A60" s="78" t="str">
        <x:v>2026-06</x:v>
      </x:c>
      <x:c r="B60" s="79" t="str">
        <x:v>V014</x:v>
      </x:c>
      <x:c r="C60" s="79" t="str">
        <x:v>North Star Facilities</x:v>
      </x:c>
      <x:c r="D60" s="79" t="str">
        <x:v>Monthly Activity Report</x:v>
      </x:c>
      <x:c r="E60" s="85" t="n">
        <x:v>1</x:v>
      </x:c>
      <x:c r="F60" s="85" t="n">
        <x:v>1</x:v>
      </x:c>
      <x:c r="G60" s="88" t="n">
        <x:v>46208</x:v>
      </x:c>
      <x:c r="H60" s="88" t="n">
        <x:v>46205</x:v>
      </x:c>
      <x:c r="I60" s="79" t="str">
        <x:v>Submitted</x:v>
      </x:c>
      <x:c r="J60" s="80" t="str">
        <x:v>ERP-0056</x:v>
      </x:c>
    </x:row>
    <x:row r="61">
      <x:c r="A61" s="78" t="str">
        <x:v>2026-06</x:v>
      </x:c>
      <x:c r="B61" s="79" t="str">
        <x:v>V015</x:v>
      </x:c>
      <x:c r="C61" s="79" t="str">
        <x:v>Oakmont Prtnrs</x:v>
      </x:c>
      <x:c r="D61" s="79" t="str">
        <x:v>Insurance Certificate</x:v>
      </x:c>
      <x:c r="E61" s="85" t="n">
        <x:v>1</x:v>
      </x:c>
      <x:c r="F61" s="85" t="n">
        <x:v>1</x:v>
      </x:c>
      <x:c r="G61" s="88" t="n">
        <x:v>46208</x:v>
      </x:c>
      <x:c r="H61" s="88" t="n">
        <x:v>46207</x:v>
      </x:c>
      <x:c r="I61" s="79" t="str">
        <x:v>Submitted</x:v>
      </x:c>
      <x:c r="J61" s="80" t="str">
        <x:v>ERP-0057</x:v>
      </x:c>
    </x:row>
    <x:row r="62">
      <x:c r="A62" s="78" t="str">
        <x:v>2026-06</x:v>
      </x:c>
      <x:c r="B62" s="79" t="str">
        <x:v>V015</x:v>
      </x:c>
      <x:c r="C62" s="79" t="str">
        <x:v>Oakmont Prtnrs</x:v>
      </x:c>
      <x:c r="D62" s="79" t="str">
        <x:v>Safety Training</x:v>
      </x:c>
      <x:c r="E62" s="85" t="n">
        <x:v>12</x:v>
      </x:c>
      <x:c r="F62" s="85" t="n">
        <x:v>12</x:v>
      </x:c>
      <x:c r="G62" s="88" t="n">
        <x:v>46208</x:v>
      </x:c>
      <x:c r="H62" s="88" t="n">
        <x:v>46208</x:v>
      </x:c>
      <x:c r="I62" s="79" t="str">
        <x:v>Submitted</x:v>
      </x:c>
      <x:c r="J62" s="80" t="str">
        <x:v>ERP-0058</x:v>
      </x:c>
    </x:row>
    <x:row r="63">
      <x:c r="A63" s="78" t="str">
        <x:v>2026-06</x:v>
      </x:c>
      <x:c r="B63" s="79" t="str">
        <x:v>V015</x:v>
      </x:c>
      <x:c r="C63" s="79" t="str">
        <x:v>Oakmont Prtnrs</x:v>
      </x:c>
      <x:c r="D63" s="79" t="str">
        <x:v>Staffing Roster</x:v>
      </x:c>
      <x:c r="E63" s="85" t="n">
        <x:v>1</x:v>
      </x:c>
      <x:c r="F63" s="85" t="n">
        <x:v>1</x:v>
      </x:c>
      <x:c r="G63" s="88" t="n">
        <x:v>46208</x:v>
      </x:c>
      <x:c r="H63" s="88"/>
      <x:c r="I63" s="79" t="str">
        <x:v>Missing</x:v>
      </x:c>
      <x:c r="J63" s="80" t="str">
        <x:v>ERP-0059</x:v>
      </x:c>
    </x:row>
    <x:row r="64">
      <x:c r="A64" s="78" t="str">
        <x:v>2026-06</x:v>
      </x:c>
      <x:c r="B64" s="79" t="str">
        <x:v>V015</x:v>
      </x:c>
      <x:c r="C64" s="79" t="str">
        <x:v>Oakmont Prtnrs</x:v>
      </x:c>
      <x:c r="D64" s="79" t="str">
        <x:v>Monthly Activity Report</x:v>
      </x:c>
      <x:c r="E64" s="85" t="n">
        <x:v>1</x:v>
      </x:c>
      <x:c r="F64" s="85" t="n">
        <x:v>1</x:v>
      </x:c>
      <x:c r="G64" s="88" t="n">
        <x:v>46208</x:v>
      </x:c>
      <x:c r="H64" s="88" t="n">
        <x:v>46206</x:v>
      </x:c>
      <x:c r="I64" s="79" t="str">
        <x:v>Submitted</x:v>
      </x:c>
      <x:c r="J64" s="80" t="str">
        <x:v>ERP-0060</x:v>
      </x:c>
    </x:row>
    <x:row r="65">
      <x:c r="A65" s="78" t="str">
        <x:v>2026-06</x:v>
      </x:c>
      <x:c r="B65" s="79" t="str">
        <x:v>V016</x:v>
      </x:c>
      <x:c r="C65" s="79" t="str">
        <x:v>Pine Crest Solutions</x:v>
      </x:c>
      <x:c r="D65" s="79" t="str">
        <x:v>Insurance Certificate</x:v>
      </x:c>
      <x:c r="E65" s="85" t="n">
        <x:v>1</x:v>
      </x:c>
      <x:c r="F65" s="85" t="n">
        <x:v>1</x:v>
      </x:c>
      <x:c r="G65" s="88" t="n">
        <x:v>46208</x:v>
      </x:c>
      <x:c r="H65" s="88" t="n">
        <x:v>46208</x:v>
      </x:c>
      <x:c r="I65" s="79" t="str">
        <x:v>Submitted</x:v>
      </x:c>
      <x:c r="J65" s="80" t="str">
        <x:v>ERP-0061</x:v>
      </x:c>
    </x:row>
    <x:row r="66">
      <x:c r="A66" s="78" t="str">
        <x:v>2026-06</x:v>
      </x:c>
      <x:c r="B66" s="79" t="str">
        <x:v>V016</x:v>
      </x:c>
      <x:c r="C66" s="79" t="str">
        <x:v>Pine Crest Solutions</x:v>
      </x:c>
      <x:c r="D66" s="79" t="str">
        <x:v>Safety Training</x:v>
      </x:c>
      <x:c r="E66" s="85" t="n">
        <x:v>12</x:v>
      </x:c>
      <x:c r="F66" s="85" t="n">
        <x:v>12</x:v>
      </x:c>
      <x:c r="G66" s="88" t="n">
        <x:v>46208</x:v>
      </x:c>
      <x:c r="H66" s="88" t="n">
        <x:v>46205</x:v>
      </x:c>
      <x:c r="I66" s="79" t="str">
        <x:v>Submitted</x:v>
      </x:c>
      <x:c r="J66" s="80" t="str">
        <x:v>ERP-0062</x:v>
      </x:c>
    </x:row>
    <x:row r="67">
      <x:c r="A67" s="78" t="str">
        <x:v>2026-06</x:v>
      </x:c>
      <x:c r="B67" s="79" t="str">
        <x:v>V016</x:v>
      </x:c>
      <x:c r="C67" s="79" t="str">
        <x:v>Pine Crest Solutions</x:v>
      </x:c>
      <x:c r="D67" s="79" t="str">
        <x:v>Staffing Roster</x:v>
      </x:c>
      <x:c r="E67" s="85" t="n">
        <x:v>1</x:v>
      </x:c>
      <x:c r="F67" s="85" t="n">
        <x:v>1</x:v>
      </x:c>
      <x:c r="G67" s="88" t="n">
        <x:v>46208</x:v>
      </x:c>
      <x:c r="H67" s="88" t="n">
        <x:v>46206</x:v>
      </x:c>
      <x:c r="I67" s="79" t="str">
        <x:v>Submitted</x:v>
      </x:c>
      <x:c r="J67" s="80" t="str">
        <x:v>ERP-0063</x:v>
      </x:c>
    </x:row>
    <x:row r="68">
      <x:c r="A68" s="78" t="str">
        <x:v>2026-06</x:v>
      </x:c>
      <x:c r="B68" s="79" t="str">
        <x:v>V016</x:v>
      </x:c>
      <x:c r="C68" s="79" t="str">
        <x:v>Pine Crest Solutions</x:v>
      </x:c>
      <x:c r="D68" s="79" t="str">
        <x:v>Monthly Activity Report</x:v>
      </x:c>
      <x:c r="E68" s="85" t="n">
        <x:v>1</x:v>
      </x:c>
      <x:c r="F68" s="85" t="n">
        <x:v>1</x:v>
      </x:c>
      <x:c r="G68" s="88" t="n">
        <x:v>46208</x:v>
      </x:c>
      <x:c r="H68" s="88" t="n">
        <x:v>46207</x:v>
      </x:c>
      <x:c r="I68" s="79" t="str">
        <x:v>Submitted</x:v>
      </x:c>
      <x:c r="J68" s="80" t="str">
        <x:v>ERP-0064</x:v>
      </x:c>
    </x:row>
    <x:row r="69">
      <x:c r="A69" s="78" t="str">
        <x:v>2026-06</x:v>
      </x:c>
      <x:c r="B69" s="79" t="str">
        <x:v>V017</x:v>
      </x:c>
      <x:c r="C69" s="79" t="str">
        <x:v>River Bend Support</x:v>
      </x:c>
      <x:c r="D69" s="79" t="str">
        <x:v>Insurance Certificate</x:v>
      </x:c>
      <x:c r="E69" s="85" t="n">
        <x:v>1</x:v>
      </x:c>
      <x:c r="F69" s="85" t="n">
        <x:v>1</x:v>
      </x:c>
      <x:c r="G69" s="88" t="n">
        <x:v>46208</x:v>
      </x:c>
      <x:c r="H69" s="88" t="n">
        <x:v>46205</x:v>
      </x:c>
      <x:c r="I69" s="79" t="str">
        <x:v>Submitted</x:v>
      </x:c>
      <x:c r="J69" s="80" t="str">
        <x:v>ERP-0065</x:v>
      </x:c>
    </x:row>
    <x:row r="70">
      <x:c r="A70" s="78" t="str">
        <x:v>2026-06</x:v>
      </x:c>
      <x:c r="B70" s="79" t="str">
        <x:v>V017</x:v>
      </x:c>
      <x:c r="C70" s="79" t="str">
        <x:v>River Bend Support</x:v>
      </x:c>
      <x:c r="D70" s="79" t="str">
        <x:v>Safety Training</x:v>
      </x:c>
      <x:c r="E70" s="85" t="n">
        <x:v>12</x:v>
      </x:c>
      <x:c r="F70" s="85" t="n">
        <x:v>11</x:v>
      </x:c>
      <x:c r="G70" s="88" t="n">
        <x:v>46208</x:v>
      </x:c>
      <x:c r="H70" s="88" t="n">
        <x:v>46206</x:v>
      </x:c>
      <x:c r="I70" s="79" t="str">
        <x:v>Incomplete</x:v>
      </x:c>
      <x:c r="J70" s="80" t="str">
        <x:v>ERP-0066</x:v>
      </x:c>
    </x:row>
    <x:row r="71">
      <x:c r="A71" s="78" t="str">
        <x:v>2026-06</x:v>
      </x:c>
      <x:c r="B71" s="79" t="str">
        <x:v>V017</x:v>
      </x:c>
      <x:c r="C71" s="79" t="str">
        <x:v>River Bend Support</x:v>
      </x:c>
      <x:c r="D71" s="79" t="str">
        <x:v>Staffing Roster</x:v>
      </x:c>
      <x:c r="E71" s="85" t="n">
        <x:v>1</x:v>
      </x:c>
      <x:c r="F71" s="85" t="n">
        <x:v>1</x:v>
      </x:c>
      <x:c r="G71" s="88" t="n">
        <x:v>46208</x:v>
      </x:c>
      <x:c r="H71" s="88" t="n">
        <x:v>46207</x:v>
      </x:c>
      <x:c r="I71" s="79" t="str">
        <x:v>Submitted</x:v>
      </x:c>
      <x:c r="J71" s="80" t="str">
        <x:v>ERP-0067</x:v>
      </x:c>
    </x:row>
    <x:row r="72">
      <x:c r="A72" s="78" t="str">
        <x:v>2026-06</x:v>
      </x:c>
      <x:c r="B72" s="79" t="str">
        <x:v>V017</x:v>
      </x:c>
      <x:c r="C72" s="79" t="str">
        <x:v>River Bend Support</x:v>
      </x:c>
      <x:c r="D72" s="79" t="str">
        <x:v>Monthly Activity Report</x:v>
      </x:c>
      <x:c r="E72" s="85" t="n">
        <x:v>1</x:v>
      </x:c>
      <x:c r="F72" s="85" t="n">
        <x:v>1</x:v>
      </x:c>
      <x:c r="G72" s="88" t="n">
        <x:v>46208</x:v>
      </x:c>
      <x:c r="H72" s="88" t="n">
        <x:v>46208</x:v>
      </x:c>
      <x:c r="I72" s="79" t="str">
        <x:v>Submitted</x:v>
      </x:c>
      <x:c r="J72" s="80" t="str">
        <x:v>ERP-0068</x:v>
      </x:c>
    </x:row>
    <x:row r="73">
      <x:c r="A73" s="78" t="str">
        <x:v>2026-06</x:v>
      </x:c>
      <x:c r="B73" s="79" t="str">
        <x:v>V018</x:v>
      </x:c>
      <x:c r="C73" s="79" t="str">
        <x:v>Summit Ops</x:v>
      </x:c>
      <x:c r="D73" s="79" t="str">
        <x:v>Insurance Certificate</x:v>
      </x:c>
      <x:c r="E73" s="85" t="n">
        <x:v>1</x:v>
      </x:c>
      <x:c r="F73" s="85" t="n">
        <x:v>1</x:v>
      </x:c>
      <x:c r="G73" s="88" t="n">
        <x:v>46208</x:v>
      </x:c>
      <x:c r="H73" s="88" t="n">
        <x:v>46211</x:v>
      </x:c>
      <x:c r="I73" s="79" t="str">
        <x:v>Late</x:v>
      </x:c>
      <x:c r="J73" s="80" t="str">
        <x:v>ERP-0069</x:v>
      </x:c>
    </x:row>
    <x:row r="74">
      <x:c r="A74" s="78" t="str">
        <x:v>2026-06</x:v>
      </x:c>
      <x:c r="B74" s="79" t="str">
        <x:v>V018</x:v>
      </x:c>
      <x:c r="C74" s="79" t="str">
        <x:v>Summit Ops</x:v>
      </x:c>
      <x:c r="D74" s="79" t="str">
        <x:v>Safety Training</x:v>
      </x:c>
      <x:c r="E74" s="85" t="n">
        <x:v>12</x:v>
      </x:c>
      <x:c r="F74" s="85" t="n">
        <x:v>12</x:v>
      </x:c>
      <x:c r="G74" s="88" t="n">
        <x:v>46208</x:v>
      </x:c>
      <x:c r="H74" s="88" t="n">
        <x:v>46207</x:v>
      </x:c>
      <x:c r="I74" s="79" t="str">
        <x:v>Submitted</x:v>
      </x:c>
      <x:c r="J74" s="80" t="str">
        <x:v>ERP-0070</x:v>
      </x:c>
    </x:row>
    <x:row r="75">
      <x:c r="A75" s="78" t="str">
        <x:v>2026-06</x:v>
      </x:c>
      <x:c r="B75" s="79" t="str">
        <x:v>V018</x:v>
      </x:c>
      <x:c r="C75" s="79" t="str">
        <x:v>Summit Ops</x:v>
      </x:c>
      <x:c r="D75" s="79" t="str">
        <x:v>Staffing Roster</x:v>
      </x:c>
      <x:c r="E75" s="85" t="n">
        <x:v>1</x:v>
      </x:c>
      <x:c r="F75" s="85" t="n">
        <x:v>1</x:v>
      </x:c>
      <x:c r="G75" s="88" t="n">
        <x:v>46208</x:v>
      </x:c>
      <x:c r="H75" s="88" t="n">
        <x:v>46208</x:v>
      </x:c>
      <x:c r="I75" s="79" t="str">
        <x:v>Submitted</x:v>
      </x:c>
      <x:c r="J75" s="80" t="str">
        <x:v>ERP-0071</x:v>
      </x:c>
    </x:row>
    <x:row r="76">
      <x:c r="A76" s="81" t="str">
        <x:v>2026-06</x:v>
      </x:c>
      <x:c r="B76" s="82" t="str">
        <x:v>V018</x:v>
      </x:c>
      <x:c r="C76" s="82" t="str">
        <x:v>Summit Ops</x:v>
      </x:c>
      <x:c r="D76" s="82" t="str">
        <x:v>Monthly Activity Report</x:v>
      </x:c>
      <x:c r="E76" s="86" t="n">
        <x:v>1</x:v>
      </x:c>
      <x:c r="F76" s="86" t="n">
        <x:v>1</x:v>
      </x:c>
      <x:c r="G76" s="89" t="n">
        <x:v>46208</x:v>
      </x:c>
      <x:c r="H76" s="89" t="n">
        <x:v>46205</x:v>
      </x:c>
      <x:c r="I76" s="82" t="str">
        <x:v>Submitted</x:v>
      </x:c>
      <x:c r="J76" s="83" t="str">
        <x:v>ERP-0072</x:v>
      </x:c>
    </x:row>
  </x:sheetData>
  <x:mergeCells>
    <x:mergeCell ref="A1:J1"/>
    <x:mergeCell ref="A2:J2"/>
  </x:mergeCells>
  <x:pageMargins left="0.7" right="0.7" top="0.75" bottom="0.75" header="0.3" footer="0.3"/>
  <x:tableParts count="1">
    <x:tablePart xmlns:r="http://schemas.openxmlformats.org/officeDocument/2006/relationships" r:id="R15be075103814214"/>
  </x:tableParts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28" hidden="0" customWidth="1"/>
    <x:col min="3" max="3" width="18" hidden="0" customWidth="1"/>
    <x:col min="4" max="4" width="32" hidden="0" customWidth="1"/>
  </x:cols>
  <x:sheetData>
    <x:row r="1" ht="34" customHeight="1">
      <x:c r="A1" s="3" t="str">
        <x:v>Controlled Vendor Map</x:v>
      </x:c>
      <x:c r="B1" s="3" t="str">
        <x:v>Controlled Vendor Map</x:v>
      </x:c>
      <x:c r="C1" s="3" t="str">
        <x:v>Controlled Vendor Map</x:v>
      </x:c>
      <x:c r="D1" s="3" t="str">
        <x:v>Controlled Vendor Map</x:v>
      </x:c>
    </x:row>
    <x:row r="2" ht="32" customHeight="1">
      <x:c r="A2" s="7" t="str">
        <x:v>Reference values used to standardize vendor names and identify report owners.</x:v>
      </x:c>
      <x:c r="B2" s="7" t="str">
        <x:v>Reference values used to standardize vendor names and identify report owners.</x:v>
      </x:c>
      <x:c r="C2" s="7" t="str">
        <x:v>Reference values used to standardize vendor names and identify report owners.</x:v>
      </x:c>
      <x:c r="D2" s="7" t="str">
        <x:v>Reference values used to standardize vendor names and identify report owners.</x:v>
      </x:c>
    </x:row>
    <x:row r="4">
      <x:c r="A4" s="16" t="str">
        <x:v>Vendor ID</x:v>
      </x:c>
      <x:c r="B4" s="74" t="str">
        <x:v>Standard Vendor Name</x:v>
      </x:c>
      <x:c r="C4" s="74" t="str">
        <x:v>Report Owner</x:v>
      </x:c>
      <x:c r="D4" s="17" t="str">
        <x:v>Distribution Group</x:v>
      </x:c>
    </x:row>
    <x:row r="5">
      <x:c r="A5" t="str">
        <x:v>V001</x:v>
      </x:c>
      <x:c r="B5" t="str">
        <x:v>Alder Community Services</x:v>
      </x:c>
      <x:c r="C5" t="str">
        <x:v>Coordinator A</x:v>
      </x:c>
      <x:c r="D5" t="str">
        <x:v>vendor-01@example.invalid</x:v>
      </x:c>
    </x:row>
    <x:row r="6">
      <x:c r="A6" t="str">
        <x:v>V002</x:v>
      </x:c>
      <x:c r="B6" t="str">
        <x:v>Blue Ridge Facilities</x:v>
      </x:c>
      <x:c r="C6" t="str">
        <x:v>Coordinator B</x:v>
      </x:c>
      <x:c r="D6" t="str">
        <x:v>vendor-02@example.invalid</x:v>
      </x:c>
    </x:row>
    <x:row r="7">
      <x:c r="A7" t="str">
        <x:v>V003</x:v>
      </x:c>
      <x:c r="B7" t="str">
        <x:v>Cedar Point Logistics</x:v>
      </x:c>
      <x:c r="C7" t="str">
        <x:v>Coordinator C</x:v>
      </x:c>
      <x:c r="D7" t="str">
        <x:v>vendor-03@example.invalid</x:v>
      </x:c>
    </x:row>
    <x:row r="8">
      <x:c r="A8" t="str">
        <x:v>V004</x:v>
      </x:c>
      <x:c r="B8" t="str">
        <x:v>Delta Event Support</x:v>
      </x:c>
      <x:c r="C8" t="str">
        <x:v>Coordinator D</x:v>
      </x:c>
      <x:c r="D8" t="str">
        <x:v>vendor-04@example.invalid</x:v>
      </x:c>
    </x:row>
    <x:row r="9">
      <x:c r="A9" t="str">
        <x:v>V005</x:v>
      </x:c>
      <x:c r="B9" t="str">
        <x:v>Everwell Services</x:v>
      </x:c>
      <x:c r="C9" t="str">
        <x:v>Coordinator E</x:v>
      </x:c>
      <x:c r="D9" t="str">
        <x:v>vendor-05@example.invalid</x:v>
      </x:c>
    </x:row>
    <x:row r="10">
      <x:c r="A10" t="str">
        <x:v>V006</x:v>
      </x:c>
      <x:c r="B10" t="str">
        <x:v>Fairview Operations</x:v>
      </x:c>
      <x:c r="C10" t="str">
        <x:v>Coordinator A</x:v>
      </x:c>
      <x:c r="D10" t="str">
        <x:v>vendor-06@example.invalid</x:v>
      </x:c>
    </x:row>
    <x:row r="11">
      <x:c r="A11" t="str">
        <x:v>V007</x:v>
      </x:c>
      <x:c r="B11" t="str">
        <x:v>Greenline Partners</x:v>
      </x:c>
      <x:c r="C11" t="str">
        <x:v>Coordinator B</x:v>
      </x:c>
      <x:c r="D11" t="str">
        <x:v>vendor-07@example.invalid</x:v>
      </x:c>
    </x:row>
    <x:row r="12">
      <x:c r="A12" t="str">
        <x:v>V008</x:v>
      </x:c>
      <x:c r="B12" t="str">
        <x:v>Harborstone Group</x:v>
      </x:c>
      <x:c r="C12" t="str">
        <x:v>Coordinator C</x:v>
      </x:c>
      <x:c r="D12" t="str">
        <x:v>vendor-08@example.invalid</x:v>
      </x:c>
    </x:row>
    <x:row r="13">
      <x:c r="A13" t="str">
        <x:v>V009</x:v>
      </x:c>
      <x:c r="B13" t="str">
        <x:v>Ironwood Services</x:v>
      </x:c>
      <x:c r="C13" t="str">
        <x:v>Coordinator D</x:v>
      </x:c>
      <x:c r="D13" t="str">
        <x:v>vendor-09@example.invalid</x:v>
      </x:c>
    </x:row>
    <x:row r="14">
      <x:c r="A14" t="str">
        <x:v>V010</x:v>
      </x:c>
      <x:c r="B14" t="str">
        <x:v>Juniper Works</x:v>
      </x:c>
      <x:c r="C14" t="str">
        <x:v>Coordinator E</x:v>
      </x:c>
      <x:c r="D14" t="str">
        <x:v>vendor-10@example.invalid</x:v>
      </x:c>
    </x:row>
    <x:row r="15">
      <x:c r="A15" t="str">
        <x:v>V011</x:v>
      </x:c>
      <x:c r="B15" t="str">
        <x:v>Keystone Support</x:v>
      </x:c>
      <x:c r="C15" t="str">
        <x:v>Coordinator A</x:v>
      </x:c>
      <x:c r="D15" t="str">
        <x:v>vendor-11@example.invalid</x:v>
      </x:c>
    </x:row>
    <x:row r="16">
      <x:c r="A16" t="str">
        <x:v>V012</x:v>
      </x:c>
      <x:c r="B16" t="str">
        <x:v>Lakeview Resources</x:v>
      </x:c>
      <x:c r="C16" t="str">
        <x:v>Coordinator B</x:v>
      </x:c>
      <x:c r="D16" t="str">
        <x:v>vendor-12@example.invalid</x:v>
      </x:c>
    </x:row>
    <x:row r="17">
      <x:c r="A17" t="str">
        <x:v>V013</x:v>
      </x:c>
      <x:c r="B17" t="str">
        <x:v>Meridian Services</x:v>
      </x:c>
      <x:c r="C17" t="str">
        <x:v>Coordinator C</x:v>
      </x:c>
      <x:c r="D17" t="str">
        <x:v>vendor-13@example.invalid</x:v>
      </x:c>
    </x:row>
    <x:row r="18">
      <x:c r="A18" t="str">
        <x:v>V014</x:v>
      </x:c>
      <x:c r="B18" t="str">
        <x:v>Northstar Facilities</x:v>
      </x:c>
      <x:c r="C18" t="str">
        <x:v>Coordinator D</x:v>
      </x:c>
      <x:c r="D18" t="str">
        <x:v>vendor-14@example.invalid</x:v>
      </x:c>
    </x:row>
    <x:row r="19">
      <x:c r="A19" t="str">
        <x:v>V015</x:v>
      </x:c>
      <x:c r="B19" t="str">
        <x:v>Oakmont Partners</x:v>
      </x:c>
      <x:c r="C19" t="str">
        <x:v>Coordinator E</x:v>
      </x:c>
      <x:c r="D19" t="str">
        <x:v>vendor-15@example.invalid</x:v>
      </x:c>
    </x:row>
    <x:row r="20">
      <x:c r="A20" t="str">
        <x:v>V016</x:v>
      </x:c>
      <x:c r="B20" t="str">
        <x:v>Pinecrest Solutions</x:v>
      </x:c>
      <x:c r="C20" t="str">
        <x:v>Coordinator A</x:v>
      </x:c>
      <x:c r="D20" t="str">
        <x:v>vendor-16@example.invalid</x:v>
      </x:c>
    </x:row>
    <x:row r="21">
      <x:c r="A21" t="str">
        <x:v>V017</x:v>
      </x:c>
      <x:c r="B21" t="str">
        <x:v>Riverbend Support</x:v>
      </x:c>
      <x:c r="C21" t="str">
        <x:v>Coordinator B</x:v>
      </x:c>
      <x:c r="D21" t="str">
        <x:v>vendor-17@example.invalid</x:v>
      </x:c>
    </x:row>
    <x:row r="22">
      <x:c r="A22" t="str">
        <x:v>V018</x:v>
      </x:c>
      <x:c r="B22" t="str">
        <x:v>Summit Operations</x:v>
      </x:c>
      <x:c r="C22" t="str">
        <x:v>Coordinator C</x:v>
      </x:c>
      <x:c r="D22" t="str">
        <x:v>vendor-18@example.invalid</x:v>
      </x:c>
    </x:row>
  </x:sheetData>
  <x:mergeCells>
    <x:mergeCell ref="A1:D1"/>
    <x:mergeCell ref="A2:D2"/>
  </x:mergeCells>
  <x:pageMargins left="0.7" right="0.7" top="0.75" bottom="0.75" header="0.3" footer="0.3"/>
  <x:tableParts count="1">
    <x:tablePart xmlns:r="http://schemas.openxmlformats.org/officeDocument/2006/relationships" r:id="R1c6a1a25fa7c410e"/>
  </x:tableParts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4" hidden="0" customWidth="1"/>
    <x:col min="2" max="2" width="11" hidden="0" customWidth="1"/>
    <x:col min="3" max="3" width="26" hidden="0" customWidth="1"/>
    <x:col min="4" max="4" width="26" hidden="0" customWidth="1"/>
    <x:col min="5" max="5" width="11" hidden="0" customWidth="1"/>
    <x:col min="6" max="6" width="11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  <x:col min="11" max="11" width="16" hidden="0" customWidth="1"/>
    <x:col min="12" max="12" width="16" hidden="0" customWidth="1"/>
    <x:col min="13" max="13" width="16" hidden="0" customWidth="1"/>
    <x:col min="14" max="14" width="14" hidden="0" customWidth="1"/>
  </x:cols>
  <x:sheetData>
    <x:row r="1" ht="34" customHeight="1">
      <x:c r="A1" s="3" t="str">
        <x:v>Standardized Data and QA Flags</x:v>
      </x:c>
      <x:c r="B1" s="3" t="str">
        <x:v>Standardized Data and QA Flags</x:v>
      </x:c>
      <x:c r="C1" s="3" t="str">
        <x:v>Standardized Data and QA Flags</x:v>
      </x:c>
      <x:c r="D1" s="3" t="str">
        <x:v>Standardized Data and QA Flags</x:v>
      </x:c>
      <x:c r="E1" s="3" t="str">
        <x:v>Standardized Data and QA Flags</x:v>
      </x:c>
      <x:c r="F1" s="3" t="str">
        <x:v>Standardized Data and QA Flags</x:v>
      </x:c>
      <x:c r="G1" s="3" t="str">
        <x:v>Standardized Data and QA Flags</x:v>
      </x:c>
      <x:c r="H1" s="3" t="str">
        <x:v>Standardized Data and QA Flags</x:v>
      </x:c>
      <x:c r="I1" s="3" t="str">
        <x:v>Standardized Data and QA Flags</x:v>
      </x:c>
      <x:c r="J1" s="3" t="str">
        <x:v>Standardized Data and QA Flags</x:v>
      </x:c>
      <x:c r="K1" s="3" t="str">
        <x:v>Standardized Data and QA Flags</x:v>
      </x:c>
      <x:c r="L1" s="3" t="str">
        <x:v>Standardized Data and QA Flags</x:v>
      </x:c>
      <x:c r="M1" s="3" t="str">
        <x:v>Standardized Data and QA Flags</x:v>
      </x:c>
      <x:c r="N1" s="3" t="str">
        <x:v>Standardized Data and QA Flags</x:v>
      </x:c>
    </x:row>
    <x:row r="2" ht="32" customHeight="1">
      <x:c r="A2" s="7" t="str">
        <x:v>Representative post-Power Query output. Formula-driven controls remain visible for auditability in this public workbook.</x:v>
      </x:c>
      <x:c r="B2" s="7" t="str">
        <x:v>Representative post-Power Query output. Formula-driven controls remain visible for auditability in this public workbook.</x:v>
      </x:c>
      <x:c r="C2" s="7" t="str">
        <x:v>Representative post-Power Query output. Formula-driven controls remain visible for auditability in this public workbook.</x:v>
      </x:c>
      <x:c r="D2" s="7" t="str">
        <x:v>Representative post-Power Query output. Formula-driven controls remain visible for auditability in this public workbook.</x:v>
      </x:c>
      <x:c r="E2" s="7" t="str">
        <x:v>Representative post-Power Query output. Formula-driven controls remain visible for auditability in this public workbook.</x:v>
      </x:c>
      <x:c r="F2" s="7" t="str">
        <x:v>Representative post-Power Query output. Formula-driven controls remain visible for auditability in this public workbook.</x:v>
      </x:c>
      <x:c r="G2" s="7" t="str">
        <x:v>Representative post-Power Query output. Formula-driven controls remain visible for auditability in this public workbook.</x:v>
      </x:c>
      <x:c r="H2" s="7" t="str">
        <x:v>Representative post-Power Query output. Formula-driven controls remain visible for auditability in this public workbook.</x:v>
      </x:c>
      <x:c r="I2" s="7" t="str">
        <x:v>Representative post-Power Query output. Formula-driven controls remain visible for auditability in this public workbook.</x:v>
      </x:c>
      <x:c r="J2" s="7" t="str">
        <x:v>Representative post-Power Query output. Formula-driven controls remain visible for auditability in this public workbook.</x:v>
      </x:c>
      <x:c r="K2" s="7" t="str">
        <x:v>Representative post-Power Query output. Formula-driven controls remain visible for auditability in this public workbook.</x:v>
      </x:c>
      <x:c r="L2" s="7" t="str">
        <x:v>Representative post-Power Query output. Formula-driven controls remain visible for auditability in this public workbook.</x:v>
      </x:c>
      <x:c r="M2" s="7" t="str">
        <x:v>Representative post-Power Query output. Formula-driven controls remain visible for auditability in this public workbook.</x:v>
      </x:c>
      <x:c r="N2" s="7" t="str">
        <x:v>Representative post-Power Query output. Formula-driven controls remain visible for auditability in this public workbook.</x:v>
      </x:c>
    </x:row>
    <x:row r="4">
      <x:c r="A4" s="16" t="str">
        <x:v>Report Month</x:v>
      </x:c>
      <x:c r="B4" s="74" t="str">
        <x:v>Vendor ID</x:v>
      </x:c>
      <x:c r="C4" s="74" t="str">
        <x:v>Standard Vendor Name</x:v>
      </x:c>
      <x:c r="D4" s="74" t="str">
        <x:v>Requirement</x:v>
      </x:c>
      <x:c r="E4" s="74" t="str">
        <x:v>Expected</x:v>
      </x:c>
      <x:c r="F4" s="74" t="str">
        <x:v>Received</x:v>
      </x:c>
      <x:c r="G4" s="74" t="str">
        <x:v>Due Date</x:v>
      </x:c>
      <x:c r="H4" s="74" t="str">
        <x:v>Submitted Date</x:v>
      </x:c>
      <x:c r="I4" s="74" t="str">
        <x:v>Completion Rate</x:v>
      </x:c>
      <x:c r="J4" s="74" t="str">
        <x:v>Days Late</x:v>
      </x:c>
      <x:c r="K4" s="74" t="str">
        <x:v>Missing Submission</x:v>
      </x:c>
      <x:c r="L4" s="74" t="str">
        <x:v>Quantity Exception</x:v>
      </x:c>
      <x:c r="M4" s="74" t="str">
        <x:v>QA Status</x:v>
      </x:c>
      <x:c r="N4" s="17" t="str">
        <x:v>Record ID</x:v>
      </x:c>
    </x:row>
    <x:row r="5">
      <x:c r="A5" s="75" t="str">
        <x:f>'Raw ERP Export'!$A$5</x:f>
        <x:v>2026-06</x:v>
      </x:c>
      <x:c r="B5" s="76" t="str">
        <x:f>'Raw ERP Export'!$B$5</x:f>
        <x:v>V001</x:v>
      </x:c>
      <x:c r="C5" s="76" t="str">
        <x:f>IFERROR(VLOOKUP(B5,'Vendor Map'!$A$5:$B$22,2,FALSE),"Unmapped vendor")</x:f>
        <x:v>Alder Community Services</x:v>
      </x:c>
      <x:c r="D5" s="76" t="str">
        <x:f>'Raw ERP Export'!$D$5</x:f>
        <x:v>Insurance Certificate</x:v>
      </x:c>
      <x:c r="E5" s="84" t="n">
        <x:f>'Raw ERP Export'!$E$5</x:f>
        <x:v>1</x:v>
      </x:c>
      <x:c r="F5" s="84" t="n">
        <x:f>'Raw ERP Export'!$F$5</x:f>
        <x:v>0</x:v>
      </x:c>
      <x:c r="G5" s="87" t="n">
        <x:f>'Raw ERP Export'!$G$5</x:f>
        <x:v>46208</x:v>
      </x:c>
      <x:c r="H5" s="87" t="str">
        <x:f>IF('Raw ERP Export'!H5="","",'Raw ERP Export'!H5)</x:f>
      </x:c>
      <x:c r="I5" s="90" t="n">
        <x:f>IFERROR(F5/E5,0)</x:f>
        <x:v>0</x:v>
      </x:c>
      <x:c r="J5" s="76" t="str">
        <x:f>IF(H5="","",MAX(0,H5-G5))</x:f>
      </x:c>
      <x:c r="K5" s="76" t="str">
        <x:f>IF(H5="","Yes","No")</x:f>
        <x:v>Yes</x:v>
      </x:c>
      <x:c r="L5" s="76" t="str">
        <x:f>IF(F5&lt;E5,"Yes","No")</x:f>
        <x:v>Yes</x:v>
      </x:c>
      <x:c r="M5" s="76" t="str">
        <x:f>IF(OR(K5="Yes",L5="Yes",J5&gt;0,C5="Unmapped vendor"),"Review","Ready")</x:f>
        <x:v>Review</x:v>
      </x:c>
      <x:c r="N5" s="77" t="str">
        <x:f>'Raw ERP Export'!$J$5</x:f>
        <x:v>ERP-0001</x:v>
      </x:c>
    </x:row>
    <x:row r="6">
      <x:c r="A6" s="78" t="str">
        <x:f>'Raw ERP Export'!$A$6</x:f>
        <x:v>2026-06</x:v>
      </x:c>
      <x:c r="B6" s="79" t="str">
        <x:f>'Raw ERP Export'!$B$6</x:f>
        <x:v>V001</x:v>
      </x:c>
      <x:c r="C6" s="79" t="str">
        <x:f>IFERROR(VLOOKUP(B6,'Vendor Map'!$A$5:$B$22,2,FALSE),"Unmapped vendor")</x:f>
        <x:v>Alder Community Services</x:v>
      </x:c>
      <x:c r="D6" s="79" t="str">
        <x:f>'Raw ERP Export'!$D$6</x:f>
        <x:v>Safety Training</x:v>
      </x:c>
      <x:c r="E6" s="85" t="n">
        <x:f>'Raw ERP Export'!$E$6</x:f>
        <x:v>12</x:v>
      </x:c>
      <x:c r="F6" s="85" t="n">
        <x:f>'Raw ERP Export'!$F$6</x:f>
        <x:v>12</x:v>
      </x:c>
      <x:c r="G6" s="88" t="n">
        <x:f>'Raw ERP Export'!$G$6</x:f>
        <x:v>46208</x:v>
      </x:c>
      <x:c r="H6" s="88" t="n">
        <x:f>IF('Raw ERP Export'!H6="","",'Raw ERP Export'!H6)</x:f>
        <x:v>46206</x:v>
      </x:c>
      <x:c r="I6" s="91" t="n">
        <x:f>IFERROR(F6/E6,0)</x:f>
        <x:v>1</x:v>
      </x:c>
      <x:c r="J6" s="79" t="n">
        <x:f>IF(H6="","",MAX(0,H6-G6))</x:f>
        <x:v>0</x:v>
      </x:c>
      <x:c r="K6" s="79" t="str">
        <x:f>IF(H6="","Yes","No")</x:f>
        <x:v>No</x:v>
      </x:c>
      <x:c r="L6" s="79" t="str">
        <x:f>IF(F6&lt;E6,"Yes","No")</x:f>
        <x:v>No</x:v>
      </x:c>
      <x:c r="M6" s="79" t="str">
        <x:f>IF(OR(K6="Yes",L6="Yes",J6&gt;0,C6="Unmapped vendor"),"Review","Ready")</x:f>
        <x:v>Ready</x:v>
      </x:c>
      <x:c r="N6" s="80" t="str">
        <x:f>'Raw ERP Export'!$J$6</x:f>
        <x:v>ERP-0002</x:v>
      </x:c>
    </x:row>
    <x:row r="7">
      <x:c r="A7" s="78" t="str">
        <x:f>'Raw ERP Export'!$A$7</x:f>
        <x:v>2026-06</x:v>
      </x:c>
      <x:c r="B7" s="79" t="str">
        <x:f>'Raw ERP Export'!$B$7</x:f>
        <x:v>V001</x:v>
      </x:c>
      <x:c r="C7" s="79" t="str">
        <x:f>IFERROR(VLOOKUP(B7,'Vendor Map'!$A$5:$B$22,2,FALSE),"Unmapped vendor")</x:f>
        <x:v>Alder Community Services</x:v>
      </x:c>
      <x:c r="D7" s="79" t="str">
        <x:f>'Raw ERP Export'!$D$7</x:f>
        <x:v>Staffing Roster</x:v>
      </x:c>
      <x:c r="E7" s="85" t="n">
        <x:f>'Raw ERP Export'!$E$7</x:f>
        <x:v>1</x:v>
      </x:c>
      <x:c r="F7" s="85" t="n">
        <x:f>'Raw ERP Export'!$F$7</x:f>
        <x:v>1</x:v>
      </x:c>
      <x:c r="G7" s="88" t="n">
        <x:f>'Raw ERP Export'!$G$7</x:f>
        <x:v>46208</x:v>
      </x:c>
      <x:c r="H7" s="88" t="n">
        <x:f>IF('Raw ERP Export'!H7="","",'Raw ERP Export'!H7)</x:f>
        <x:v>46207</x:v>
      </x:c>
      <x:c r="I7" s="91" t="n">
        <x:f>IFERROR(F7/E7,0)</x:f>
        <x:v>1</x:v>
      </x:c>
      <x:c r="J7" s="79" t="n">
        <x:f>IF(H7="","",MAX(0,H7-G7))</x:f>
        <x:v>0</x:v>
      </x:c>
      <x:c r="K7" s="79" t="str">
        <x:f>IF(H7="","Yes","No")</x:f>
        <x:v>No</x:v>
      </x:c>
      <x:c r="L7" s="79" t="str">
        <x:f>IF(F7&lt;E7,"Yes","No")</x:f>
        <x:v>No</x:v>
      </x:c>
      <x:c r="M7" s="79" t="str">
        <x:f>IF(OR(K7="Yes",L7="Yes",J7&gt;0,C7="Unmapped vendor"),"Review","Ready")</x:f>
        <x:v>Ready</x:v>
      </x:c>
      <x:c r="N7" s="80" t="str">
        <x:f>'Raw ERP Export'!$J$7</x:f>
        <x:v>ERP-0003</x:v>
      </x:c>
    </x:row>
    <x:row r="8">
      <x:c r="A8" s="78" t="str">
        <x:f>'Raw ERP Export'!$A$8</x:f>
        <x:v>2026-06</x:v>
      </x:c>
      <x:c r="B8" s="79" t="str">
        <x:f>'Raw ERP Export'!$B$8</x:f>
        <x:v>V001</x:v>
      </x:c>
      <x:c r="C8" s="79" t="str">
        <x:f>IFERROR(VLOOKUP(B8,'Vendor Map'!$A$5:$B$22,2,FALSE),"Unmapped vendor")</x:f>
        <x:v>Alder Community Services</x:v>
      </x:c>
      <x:c r="D8" s="79" t="str">
        <x:f>'Raw ERP Export'!$D$8</x:f>
        <x:v>Monthly Activity Report</x:v>
      </x:c>
      <x:c r="E8" s="85" t="n">
        <x:f>'Raw ERP Export'!$E$8</x:f>
        <x:v>1</x:v>
      </x:c>
      <x:c r="F8" s="85" t="n">
        <x:f>'Raw ERP Export'!$F$8</x:f>
        <x:v>1</x:v>
      </x:c>
      <x:c r="G8" s="88" t="n">
        <x:f>'Raw ERP Export'!$G$8</x:f>
        <x:v>46208</x:v>
      </x:c>
      <x:c r="H8" s="88" t="n">
        <x:f>IF('Raw ERP Export'!H8="","",'Raw ERP Export'!H8)</x:f>
        <x:v>46208</x:v>
      </x:c>
      <x:c r="I8" s="91" t="n">
        <x:f>IFERROR(F8/E8,0)</x:f>
        <x:v>1</x:v>
      </x:c>
      <x:c r="J8" s="79" t="n">
        <x:f>IF(H8="","",MAX(0,H8-G8))</x:f>
        <x:v>0</x:v>
      </x:c>
      <x:c r="K8" s="79" t="str">
        <x:f>IF(H8="","Yes","No")</x:f>
        <x:v>No</x:v>
      </x:c>
      <x:c r="L8" s="79" t="str">
        <x:f>IF(F8&lt;E8,"Yes","No")</x:f>
        <x:v>No</x:v>
      </x:c>
      <x:c r="M8" s="79" t="str">
        <x:f>IF(OR(K8="Yes",L8="Yes",J8&gt;0,C8="Unmapped vendor"),"Review","Ready")</x:f>
        <x:v>Ready</x:v>
      </x:c>
      <x:c r="N8" s="80" t="str">
        <x:f>'Raw ERP Export'!$J$8</x:f>
        <x:v>ERP-0004</x:v>
      </x:c>
    </x:row>
    <x:row r="9">
      <x:c r="A9" s="78" t="str">
        <x:f>'Raw ERP Export'!$A$9</x:f>
        <x:v>2026-06</x:v>
      </x:c>
      <x:c r="B9" s="79" t="str">
        <x:f>'Raw ERP Export'!$B$9</x:f>
        <x:v>V002</x:v>
      </x:c>
      <x:c r="C9" s="79" t="str">
        <x:f>IFERROR(VLOOKUP(B9,'Vendor Map'!$A$5:$B$22,2,FALSE),"Unmapped vendor")</x:f>
        <x:v>Blue Ridge Facilities</x:v>
      </x:c>
      <x:c r="D9" s="79" t="str">
        <x:f>'Raw ERP Export'!$D$9</x:f>
        <x:v>Insurance Certificate</x:v>
      </x:c>
      <x:c r="E9" s="85" t="n">
        <x:f>'Raw ERP Export'!$E$9</x:f>
        <x:v>1</x:v>
      </x:c>
      <x:c r="F9" s="85" t="n">
        <x:f>'Raw ERP Export'!$F$9</x:f>
        <x:v>1</x:v>
      </x:c>
      <x:c r="G9" s="88" t="n">
        <x:f>'Raw ERP Export'!$G$9</x:f>
        <x:v>46208</x:v>
      </x:c>
      <x:c r="H9" s="88" t="n">
        <x:f>IF('Raw ERP Export'!H9="","",'Raw ERP Export'!H9)</x:f>
        <x:v>46206</x:v>
      </x:c>
      <x:c r="I9" s="91" t="n">
        <x:f>IFERROR(F9/E9,0)</x:f>
        <x:v>1</x:v>
      </x:c>
      <x:c r="J9" s="79" t="n">
        <x:f>IF(H9="","",MAX(0,H9-G9))</x:f>
        <x:v>0</x:v>
      </x:c>
      <x:c r="K9" s="79" t="str">
        <x:f>IF(H9="","Yes","No")</x:f>
        <x:v>No</x:v>
      </x:c>
      <x:c r="L9" s="79" t="str">
        <x:f>IF(F9&lt;E9,"Yes","No")</x:f>
        <x:v>No</x:v>
      </x:c>
      <x:c r="M9" s="79" t="str">
        <x:f>IF(OR(K9="Yes",L9="Yes",J9&gt;0,C9="Unmapped vendor"),"Review","Ready")</x:f>
        <x:v>Ready</x:v>
      </x:c>
      <x:c r="N9" s="80" t="str">
        <x:f>'Raw ERP Export'!$J$9</x:f>
        <x:v>ERP-0005</x:v>
      </x:c>
    </x:row>
    <x:row r="10">
      <x:c r="A10" s="78" t="str">
        <x:f>'Raw ERP Export'!$A$10</x:f>
        <x:v>2026-06</x:v>
      </x:c>
      <x:c r="B10" s="79" t="str">
        <x:f>'Raw ERP Export'!$B$10</x:f>
        <x:v>V002</x:v>
      </x:c>
      <x:c r="C10" s="79" t="str">
        <x:f>IFERROR(VLOOKUP(B10,'Vendor Map'!$A$5:$B$22,2,FALSE),"Unmapped vendor")</x:f>
        <x:v>Blue Ridge Facilities</x:v>
      </x:c>
      <x:c r="D10" s="79" t="str">
        <x:f>'Raw ERP Export'!$D$10</x:f>
        <x:v>Safety Training</x:v>
      </x:c>
      <x:c r="E10" s="85" t="n">
        <x:f>'Raw ERP Export'!$E$10</x:f>
        <x:v>12</x:v>
      </x:c>
      <x:c r="F10" s="85" t="n">
        <x:f>'Raw ERP Export'!$F$10</x:f>
        <x:v>12</x:v>
      </x:c>
      <x:c r="G10" s="88" t="n">
        <x:f>'Raw ERP Export'!$G$10</x:f>
        <x:v>46208</x:v>
      </x:c>
      <x:c r="H10" s="88" t="n">
        <x:f>IF('Raw ERP Export'!H10="","",'Raw ERP Export'!H10)</x:f>
        <x:v>46207</x:v>
      </x:c>
      <x:c r="I10" s="91" t="n">
        <x:f>IFERROR(F10/E10,0)</x:f>
        <x:v>1</x:v>
      </x:c>
      <x:c r="J10" s="79" t="n">
        <x:f>IF(H10="","",MAX(0,H10-G10))</x:f>
        <x:v>0</x:v>
      </x:c>
      <x:c r="K10" s="79" t="str">
        <x:f>IF(H10="","Yes","No")</x:f>
        <x:v>No</x:v>
      </x:c>
      <x:c r="L10" s="79" t="str">
        <x:f>IF(F10&lt;E10,"Yes","No")</x:f>
        <x:v>No</x:v>
      </x:c>
      <x:c r="M10" s="79" t="str">
        <x:f>IF(OR(K10="Yes",L10="Yes",J10&gt;0,C10="Unmapped vendor"),"Review","Ready")</x:f>
        <x:v>Ready</x:v>
      </x:c>
      <x:c r="N10" s="80" t="str">
        <x:f>'Raw ERP Export'!$J$10</x:f>
        <x:v>ERP-0006</x:v>
      </x:c>
    </x:row>
    <x:row r="11">
      <x:c r="A11" s="78" t="str">
        <x:f>'Raw ERP Export'!$A$11</x:f>
        <x:v>2026-06</x:v>
      </x:c>
      <x:c r="B11" s="79" t="str">
        <x:f>'Raw ERP Export'!$B$11</x:f>
        <x:v>V002</x:v>
      </x:c>
      <x:c r="C11" s="79" t="str">
        <x:f>IFERROR(VLOOKUP(B11,'Vendor Map'!$A$5:$B$22,2,FALSE),"Unmapped vendor")</x:f>
        <x:v>Blue Ridge Facilities</x:v>
      </x:c>
      <x:c r="D11" s="79" t="str">
        <x:f>'Raw ERP Export'!$D$11</x:f>
        <x:v>Staffing Roster</x:v>
      </x:c>
      <x:c r="E11" s="85" t="n">
        <x:f>'Raw ERP Export'!$E$11</x:f>
        <x:v>1</x:v>
      </x:c>
      <x:c r="F11" s="85" t="n">
        <x:f>'Raw ERP Export'!$F$11</x:f>
        <x:v>1</x:v>
      </x:c>
      <x:c r="G11" s="88" t="n">
        <x:f>'Raw ERP Export'!$G$11</x:f>
        <x:v>46208</x:v>
      </x:c>
      <x:c r="H11" s="88" t="n">
        <x:f>IF('Raw ERP Export'!H11="","",'Raw ERP Export'!H11)</x:f>
        <x:v>46208</x:v>
      </x:c>
      <x:c r="I11" s="91" t="n">
        <x:f>IFERROR(F11/E11,0)</x:f>
        <x:v>1</x:v>
      </x:c>
      <x:c r="J11" s="79" t="n">
        <x:f>IF(H11="","",MAX(0,H11-G11))</x:f>
        <x:v>0</x:v>
      </x:c>
      <x:c r="K11" s="79" t="str">
        <x:f>IF(H11="","Yes","No")</x:f>
        <x:v>No</x:v>
      </x:c>
      <x:c r="L11" s="79" t="str">
        <x:f>IF(F11&lt;E11,"Yes","No")</x:f>
        <x:v>No</x:v>
      </x:c>
      <x:c r="M11" s="79" t="str">
        <x:f>IF(OR(K11="Yes",L11="Yes",J11&gt;0,C11="Unmapped vendor"),"Review","Ready")</x:f>
        <x:v>Ready</x:v>
      </x:c>
      <x:c r="N11" s="80" t="str">
        <x:f>'Raw ERP Export'!$J$11</x:f>
        <x:v>ERP-0007</x:v>
      </x:c>
    </x:row>
    <x:row r="12">
      <x:c r="A12" s="78" t="str">
        <x:f>'Raw ERP Export'!$A$12</x:f>
        <x:v>2026-06</x:v>
      </x:c>
      <x:c r="B12" s="79" t="str">
        <x:f>'Raw ERP Export'!$B$12</x:f>
        <x:v>V002</x:v>
      </x:c>
      <x:c r="C12" s="79" t="str">
        <x:f>IFERROR(VLOOKUP(B12,'Vendor Map'!$A$5:$B$22,2,FALSE),"Unmapped vendor")</x:f>
        <x:v>Blue Ridge Facilities</x:v>
      </x:c>
      <x:c r="D12" s="79" t="str">
        <x:f>'Raw ERP Export'!$D$12</x:f>
        <x:v>Monthly Activity Report</x:v>
      </x:c>
      <x:c r="E12" s="85" t="n">
        <x:f>'Raw ERP Export'!$E$12</x:f>
        <x:v>1</x:v>
      </x:c>
      <x:c r="F12" s="85" t="n">
        <x:f>'Raw ERP Export'!$F$12</x:f>
        <x:v>1</x:v>
      </x:c>
      <x:c r="G12" s="88" t="n">
        <x:f>'Raw ERP Export'!$G$12</x:f>
        <x:v>46208</x:v>
      </x:c>
      <x:c r="H12" s="88" t="n">
        <x:f>IF('Raw ERP Export'!H12="","",'Raw ERP Export'!H12)</x:f>
        <x:v>46205</x:v>
      </x:c>
      <x:c r="I12" s="91" t="n">
        <x:f>IFERROR(F12/E12,0)</x:f>
        <x:v>1</x:v>
      </x:c>
      <x:c r="J12" s="79" t="n">
        <x:f>IF(H12="","",MAX(0,H12-G12))</x:f>
        <x:v>0</x:v>
      </x:c>
      <x:c r="K12" s="79" t="str">
        <x:f>IF(H12="","Yes","No")</x:f>
        <x:v>No</x:v>
      </x:c>
      <x:c r="L12" s="79" t="str">
        <x:f>IF(F12&lt;E12,"Yes","No")</x:f>
        <x:v>No</x:v>
      </x:c>
      <x:c r="M12" s="79" t="str">
        <x:f>IF(OR(K12="Yes",L12="Yes",J12&gt;0,C12="Unmapped vendor"),"Review","Ready")</x:f>
        <x:v>Ready</x:v>
      </x:c>
      <x:c r="N12" s="80" t="str">
        <x:f>'Raw ERP Export'!$J$12</x:f>
        <x:v>ERP-0008</x:v>
      </x:c>
    </x:row>
    <x:row r="13">
      <x:c r="A13" s="78" t="str">
        <x:f>'Raw ERP Export'!$A$13</x:f>
        <x:v>2026-06</x:v>
      </x:c>
      <x:c r="B13" s="79" t="str">
        <x:f>'Raw ERP Export'!$B$13</x:f>
        <x:v>V003</x:v>
      </x:c>
      <x:c r="C13" s="79" t="str">
        <x:f>IFERROR(VLOOKUP(B13,'Vendor Map'!$A$5:$B$22,2,FALSE),"Unmapped vendor")</x:f>
        <x:v>Cedar Point Logistics</x:v>
      </x:c>
      <x:c r="D13" s="79" t="str">
        <x:f>'Raw ERP Export'!$D$13</x:f>
        <x:v>Insurance Certificate</x:v>
      </x:c>
      <x:c r="E13" s="85" t="n">
        <x:f>'Raw ERP Export'!$E$13</x:f>
        <x:v>1</x:v>
      </x:c>
      <x:c r="F13" s="85" t="n">
        <x:f>'Raw ERP Export'!$F$13</x:f>
        <x:v>1</x:v>
      </x:c>
      <x:c r="G13" s="88" t="n">
        <x:f>'Raw ERP Export'!$G$13</x:f>
        <x:v>46208</x:v>
      </x:c>
      <x:c r="H13" s="88" t="n">
        <x:f>IF('Raw ERP Export'!H13="","",'Raw ERP Export'!H13)</x:f>
        <x:v>46207</x:v>
      </x:c>
      <x:c r="I13" s="91" t="n">
        <x:f>IFERROR(F13/E13,0)</x:f>
        <x:v>1</x:v>
      </x:c>
      <x:c r="J13" s="79" t="n">
        <x:f>IF(H13="","",MAX(0,H13-G13))</x:f>
        <x:v>0</x:v>
      </x:c>
      <x:c r="K13" s="79" t="str">
        <x:f>IF(H13="","Yes","No")</x:f>
        <x:v>No</x:v>
      </x:c>
      <x:c r="L13" s="79" t="str">
        <x:f>IF(F13&lt;E13,"Yes","No")</x:f>
        <x:v>No</x:v>
      </x:c>
      <x:c r="M13" s="79" t="str">
        <x:f>IF(OR(K13="Yes",L13="Yes",J13&gt;0,C13="Unmapped vendor"),"Review","Ready")</x:f>
        <x:v>Ready</x:v>
      </x:c>
      <x:c r="N13" s="80" t="str">
        <x:f>'Raw ERP Export'!$J$13</x:f>
        <x:v>ERP-0009</x:v>
      </x:c>
    </x:row>
    <x:row r="14">
      <x:c r="A14" s="78" t="str">
        <x:f>'Raw ERP Export'!$A$14</x:f>
        <x:v>2026-06</x:v>
      </x:c>
      <x:c r="B14" s="79" t="str">
        <x:f>'Raw ERP Export'!$B$14</x:f>
        <x:v>V003</x:v>
      </x:c>
      <x:c r="C14" s="79" t="str">
        <x:f>IFERROR(VLOOKUP(B14,'Vendor Map'!$A$5:$B$22,2,FALSE),"Unmapped vendor")</x:f>
        <x:v>Cedar Point Logistics</x:v>
      </x:c>
      <x:c r="D14" s="79" t="str">
        <x:f>'Raw ERP Export'!$D$14</x:f>
        <x:v>Safety Training</x:v>
      </x:c>
      <x:c r="E14" s="85" t="n">
        <x:f>'Raw ERP Export'!$E$14</x:f>
        <x:v>12</x:v>
      </x:c>
      <x:c r="F14" s="85" t="n">
        <x:f>'Raw ERP Export'!$F$14</x:f>
        <x:v>12</x:v>
      </x:c>
      <x:c r="G14" s="88" t="n">
        <x:f>'Raw ERP Export'!$G$14</x:f>
        <x:v>46208</x:v>
      </x:c>
      <x:c r="H14" s="88" t="n">
        <x:f>IF('Raw ERP Export'!H14="","",'Raw ERP Export'!H14)</x:f>
        <x:v>46208</x:v>
      </x:c>
      <x:c r="I14" s="91" t="n">
        <x:f>IFERROR(F14/E14,0)</x:f>
        <x:v>1</x:v>
      </x:c>
      <x:c r="J14" s="79" t="n">
        <x:f>IF(H14="","",MAX(0,H14-G14))</x:f>
        <x:v>0</x:v>
      </x:c>
      <x:c r="K14" s="79" t="str">
        <x:f>IF(H14="","Yes","No")</x:f>
        <x:v>No</x:v>
      </x:c>
      <x:c r="L14" s="79" t="str">
        <x:f>IF(F14&lt;E14,"Yes","No")</x:f>
        <x:v>No</x:v>
      </x:c>
      <x:c r="M14" s="79" t="str">
        <x:f>IF(OR(K14="Yes",L14="Yes",J14&gt;0,C14="Unmapped vendor"),"Review","Ready")</x:f>
        <x:v>Ready</x:v>
      </x:c>
      <x:c r="N14" s="80" t="str">
        <x:f>'Raw ERP Export'!$J$14</x:f>
        <x:v>ERP-0010</x:v>
      </x:c>
    </x:row>
    <x:row r="15">
      <x:c r="A15" s="78" t="str">
        <x:f>'Raw ERP Export'!$A$15</x:f>
        <x:v>2026-06</x:v>
      </x:c>
      <x:c r="B15" s="79" t="str">
        <x:f>'Raw ERP Export'!$B$15</x:f>
        <x:v>V003</x:v>
      </x:c>
      <x:c r="C15" s="79" t="str">
        <x:f>IFERROR(VLOOKUP(B15,'Vendor Map'!$A$5:$B$22,2,FALSE),"Unmapped vendor")</x:f>
        <x:v>Cedar Point Logistics</x:v>
      </x:c>
      <x:c r="D15" s="79" t="str">
        <x:f>'Raw ERP Export'!$D$15</x:f>
        <x:v>Staffing Roster</x:v>
      </x:c>
      <x:c r="E15" s="85" t="n">
        <x:f>'Raw ERP Export'!$E$15</x:f>
        <x:v>1</x:v>
      </x:c>
      <x:c r="F15" s="85" t="n">
        <x:f>'Raw ERP Export'!$F$15</x:f>
        <x:v>1</x:v>
      </x:c>
      <x:c r="G15" s="88" t="n">
        <x:f>'Raw ERP Export'!$G$15</x:f>
        <x:v>46208</x:v>
      </x:c>
      <x:c r="H15" s="88" t="n">
        <x:f>IF('Raw ERP Export'!H15="","",'Raw ERP Export'!H15)</x:f>
        <x:v>46205</x:v>
      </x:c>
      <x:c r="I15" s="91" t="n">
        <x:f>IFERROR(F15/E15,0)</x:f>
        <x:v>1</x:v>
      </x:c>
      <x:c r="J15" s="79" t="n">
        <x:f>IF(H15="","",MAX(0,H15-G15))</x:f>
        <x:v>0</x:v>
      </x:c>
      <x:c r="K15" s="79" t="str">
        <x:f>IF(H15="","Yes","No")</x:f>
        <x:v>No</x:v>
      </x:c>
      <x:c r="L15" s="79" t="str">
        <x:f>IF(F15&lt;E15,"Yes","No")</x:f>
        <x:v>No</x:v>
      </x:c>
      <x:c r="M15" s="79" t="str">
        <x:f>IF(OR(K15="Yes",L15="Yes",J15&gt;0,C15="Unmapped vendor"),"Review","Ready")</x:f>
        <x:v>Ready</x:v>
      </x:c>
      <x:c r="N15" s="80" t="str">
        <x:f>'Raw ERP Export'!$J$15</x:f>
        <x:v>ERP-0011</x:v>
      </x:c>
    </x:row>
    <x:row r="16">
      <x:c r="A16" s="78" t="str">
        <x:f>'Raw ERP Export'!$A$16</x:f>
        <x:v>2026-06</x:v>
      </x:c>
      <x:c r="B16" s="79" t="str">
        <x:f>'Raw ERP Export'!$B$16</x:f>
        <x:v>V003</x:v>
      </x:c>
      <x:c r="C16" s="79" t="str">
        <x:f>IFERROR(VLOOKUP(B16,'Vendor Map'!$A$5:$B$22,2,FALSE),"Unmapped vendor")</x:f>
        <x:v>Cedar Point Logistics</x:v>
      </x:c>
      <x:c r="D16" s="79" t="str">
        <x:f>'Raw ERP Export'!$D$16</x:f>
        <x:v>Monthly Activity Report</x:v>
      </x:c>
      <x:c r="E16" s="85" t="n">
        <x:f>'Raw ERP Export'!$E$16</x:f>
        <x:v>1</x:v>
      </x:c>
      <x:c r="F16" s="85" t="n">
        <x:f>'Raw ERP Export'!$F$16</x:f>
        <x:v>1</x:v>
      </x:c>
      <x:c r="G16" s="88" t="n">
        <x:f>'Raw ERP Export'!$G$16</x:f>
        <x:v>46208</x:v>
      </x:c>
      <x:c r="H16" s="88" t="n">
        <x:f>IF('Raw ERP Export'!H16="","",'Raw ERP Export'!H16)</x:f>
        <x:v>46206</x:v>
      </x:c>
      <x:c r="I16" s="91" t="n">
        <x:f>IFERROR(F16/E16,0)</x:f>
        <x:v>1</x:v>
      </x:c>
      <x:c r="J16" s="79" t="n">
        <x:f>IF(H16="","",MAX(0,H16-G16))</x:f>
        <x:v>0</x:v>
      </x:c>
      <x:c r="K16" s="79" t="str">
        <x:f>IF(H16="","Yes","No")</x:f>
        <x:v>No</x:v>
      </x:c>
      <x:c r="L16" s="79" t="str">
        <x:f>IF(F16&lt;E16,"Yes","No")</x:f>
        <x:v>No</x:v>
      </x:c>
      <x:c r="M16" s="79" t="str">
        <x:f>IF(OR(K16="Yes",L16="Yes",J16&gt;0,C16="Unmapped vendor"),"Review","Ready")</x:f>
        <x:v>Ready</x:v>
      </x:c>
      <x:c r="N16" s="80" t="str">
        <x:f>'Raw ERP Export'!$J$16</x:f>
        <x:v>ERP-0012</x:v>
      </x:c>
    </x:row>
    <x:row r="17">
      <x:c r="A17" s="78" t="str">
        <x:f>'Raw ERP Export'!$A$17</x:f>
        <x:v>2026-06</x:v>
      </x:c>
      <x:c r="B17" s="79" t="str">
        <x:f>'Raw ERP Export'!$B$17</x:f>
        <x:v>V004</x:v>
      </x:c>
      <x:c r="C17" s="79" t="str">
        <x:f>IFERROR(VLOOKUP(B17,'Vendor Map'!$A$5:$B$22,2,FALSE),"Unmapped vendor")</x:f>
        <x:v>Delta Event Support</x:v>
      </x:c>
      <x:c r="D17" s="79" t="str">
        <x:f>'Raw ERP Export'!$D$17</x:f>
        <x:v>Insurance Certificate</x:v>
      </x:c>
      <x:c r="E17" s="85" t="n">
        <x:f>'Raw ERP Export'!$E$17</x:f>
        <x:v>1</x:v>
      </x:c>
      <x:c r="F17" s="85" t="n">
        <x:f>'Raw ERP Export'!$F$17</x:f>
        <x:v>1</x:v>
      </x:c>
      <x:c r="G17" s="88" t="n">
        <x:f>'Raw ERP Export'!$G$17</x:f>
        <x:v>46208</x:v>
      </x:c>
      <x:c r="H17" s="88" t="n">
        <x:f>IF('Raw ERP Export'!H17="","",'Raw ERP Export'!H17)</x:f>
        <x:v>46208</x:v>
      </x:c>
      <x:c r="I17" s="91" t="n">
        <x:f>IFERROR(F17/E17,0)</x:f>
        <x:v>1</x:v>
      </x:c>
      <x:c r="J17" s="79" t="n">
        <x:f>IF(H17="","",MAX(0,H17-G17))</x:f>
        <x:v>0</x:v>
      </x:c>
      <x:c r="K17" s="79" t="str">
        <x:f>IF(H17="","Yes","No")</x:f>
        <x:v>No</x:v>
      </x:c>
      <x:c r="L17" s="79" t="str">
        <x:f>IF(F17&lt;E17,"Yes","No")</x:f>
        <x:v>No</x:v>
      </x:c>
      <x:c r="M17" s="79" t="str">
        <x:f>IF(OR(K17="Yes",L17="Yes",J17&gt;0,C17="Unmapped vendor"),"Review","Ready")</x:f>
        <x:v>Ready</x:v>
      </x:c>
      <x:c r="N17" s="80" t="str">
        <x:f>'Raw ERP Export'!$J$17</x:f>
        <x:v>ERP-0013</x:v>
      </x:c>
    </x:row>
    <x:row r="18">
      <x:c r="A18" s="78" t="str">
        <x:f>'Raw ERP Export'!$A$18</x:f>
        <x:v>2026-06</x:v>
      </x:c>
      <x:c r="B18" s="79" t="str">
        <x:f>'Raw ERP Export'!$B$18</x:f>
        <x:v>V004</x:v>
      </x:c>
      <x:c r="C18" s="79" t="str">
        <x:f>IFERROR(VLOOKUP(B18,'Vendor Map'!$A$5:$B$22,2,FALSE),"Unmapped vendor")</x:f>
        <x:v>Delta Event Support</x:v>
      </x:c>
      <x:c r="D18" s="79" t="str">
        <x:f>'Raw ERP Export'!$D$18</x:f>
        <x:v>Safety Training</x:v>
      </x:c>
      <x:c r="E18" s="85" t="n">
        <x:f>'Raw ERP Export'!$E$18</x:f>
        <x:v>12</x:v>
      </x:c>
      <x:c r="F18" s="85" t="n">
        <x:f>'Raw ERP Export'!$F$18</x:f>
        <x:v>11</x:v>
      </x:c>
      <x:c r="G18" s="88" t="n">
        <x:f>'Raw ERP Export'!$G$18</x:f>
        <x:v>46208</x:v>
      </x:c>
      <x:c r="H18" s="88" t="n">
        <x:f>IF('Raw ERP Export'!H18="","",'Raw ERP Export'!H18)</x:f>
        <x:v>46205</x:v>
      </x:c>
      <x:c r="I18" s="91" t="n">
        <x:f>IFERROR(F18/E18,0)</x:f>
        <x:v>0.9166666666666666</x:v>
      </x:c>
      <x:c r="J18" s="79" t="n">
        <x:f>IF(H18="","",MAX(0,H18-G18))</x:f>
        <x:v>0</x:v>
      </x:c>
      <x:c r="K18" s="79" t="str">
        <x:f>IF(H18="","Yes","No")</x:f>
        <x:v>No</x:v>
      </x:c>
      <x:c r="L18" s="79" t="str">
        <x:f>IF(F18&lt;E18,"Yes","No")</x:f>
        <x:v>Yes</x:v>
      </x:c>
      <x:c r="M18" s="79" t="str">
        <x:f>IF(OR(K18="Yes",L18="Yes",J18&gt;0,C18="Unmapped vendor"),"Review","Ready")</x:f>
        <x:v>Review</x:v>
      </x:c>
      <x:c r="N18" s="80" t="str">
        <x:f>'Raw ERP Export'!$J$18</x:f>
        <x:v>ERP-0014</x:v>
      </x:c>
    </x:row>
    <x:row r="19">
      <x:c r="A19" s="78" t="str">
        <x:f>'Raw ERP Export'!$A$19</x:f>
        <x:v>2026-06</x:v>
      </x:c>
      <x:c r="B19" s="79" t="str">
        <x:f>'Raw ERP Export'!$B$19</x:f>
        <x:v>V004</x:v>
      </x:c>
      <x:c r="C19" s="79" t="str">
        <x:f>IFERROR(VLOOKUP(B19,'Vendor Map'!$A$5:$B$22,2,FALSE),"Unmapped vendor")</x:f>
        <x:v>Delta Event Support</x:v>
      </x:c>
      <x:c r="D19" s="79" t="str">
        <x:f>'Raw ERP Export'!$D$19</x:f>
        <x:v>Staffing Roster</x:v>
      </x:c>
      <x:c r="E19" s="85" t="n">
        <x:f>'Raw ERP Export'!$E$19</x:f>
        <x:v>1</x:v>
      </x:c>
      <x:c r="F19" s="85" t="n">
        <x:f>'Raw ERP Export'!$F$19</x:f>
        <x:v>1</x:v>
      </x:c>
      <x:c r="G19" s="88" t="n">
        <x:f>'Raw ERP Export'!$G$19</x:f>
        <x:v>46208</x:v>
      </x:c>
      <x:c r="H19" s="88" t="n">
        <x:f>IF('Raw ERP Export'!H19="","",'Raw ERP Export'!H19)</x:f>
        <x:v>46206</x:v>
      </x:c>
      <x:c r="I19" s="91" t="n">
        <x:f>IFERROR(F19/E19,0)</x:f>
        <x:v>1</x:v>
      </x:c>
      <x:c r="J19" s="79" t="n">
        <x:f>IF(H19="","",MAX(0,H19-G19))</x:f>
        <x:v>0</x:v>
      </x:c>
      <x:c r="K19" s="79" t="str">
        <x:f>IF(H19="","Yes","No")</x:f>
        <x:v>No</x:v>
      </x:c>
      <x:c r="L19" s="79" t="str">
        <x:f>IF(F19&lt;E19,"Yes","No")</x:f>
        <x:v>No</x:v>
      </x:c>
      <x:c r="M19" s="79" t="str">
        <x:f>IF(OR(K19="Yes",L19="Yes",J19&gt;0,C19="Unmapped vendor"),"Review","Ready")</x:f>
        <x:v>Ready</x:v>
      </x:c>
      <x:c r="N19" s="80" t="str">
        <x:f>'Raw ERP Export'!$J$19</x:f>
        <x:v>ERP-0015</x:v>
      </x:c>
    </x:row>
    <x:row r="20">
      <x:c r="A20" s="78" t="str">
        <x:f>'Raw ERP Export'!$A$20</x:f>
        <x:v>2026-06</x:v>
      </x:c>
      <x:c r="B20" s="79" t="str">
        <x:f>'Raw ERP Export'!$B$20</x:f>
        <x:v>V004</x:v>
      </x:c>
      <x:c r="C20" s="79" t="str">
        <x:f>IFERROR(VLOOKUP(B20,'Vendor Map'!$A$5:$B$22,2,FALSE),"Unmapped vendor")</x:f>
        <x:v>Delta Event Support</x:v>
      </x:c>
      <x:c r="D20" s="79" t="str">
        <x:f>'Raw ERP Export'!$D$20</x:f>
        <x:v>Monthly Activity Report</x:v>
      </x:c>
      <x:c r="E20" s="85" t="n">
        <x:f>'Raw ERP Export'!$E$20</x:f>
        <x:v>1</x:v>
      </x:c>
      <x:c r="F20" s="85" t="n">
        <x:f>'Raw ERP Export'!$F$20</x:f>
        <x:v>1</x:v>
      </x:c>
      <x:c r="G20" s="88" t="n">
        <x:f>'Raw ERP Export'!$G$20</x:f>
        <x:v>46208</x:v>
      </x:c>
      <x:c r="H20" s="88" t="n">
        <x:f>IF('Raw ERP Export'!H20="","",'Raw ERP Export'!H20)</x:f>
        <x:v>46207</x:v>
      </x:c>
      <x:c r="I20" s="91" t="n">
        <x:f>IFERROR(F20/E20,0)</x:f>
        <x:v>1</x:v>
      </x:c>
      <x:c r="J20" s="79" t="n">
        <x:f>IF(H20="","",MAX(0,H20-G20))</x:f>
        <x:v>0</x:v>
      </x:c>
      <x:c r="K20" s="79" t="str">
        <x:f>IF(H20="","Yes","No")</x:f>
        <x:v>No</x:v>
      </x:c>
      <x:c r="L20" s="79" t="str">
        <x:f>IF(F20&lt;E20,"Yes","No")</x:f>
        <x:v>No</x:v>
      </x:c>
      <x:c r="M20" s="79" t="str">
        <x:f>IF(OR(K20="Yes",L20="Yes",J20&gt;0,C20="Unmapped vendor"),"Review","Ready")</x:f>
        <x:v>Ready</x:v>
      </x:c>
      <x:c r="N20" s="80" t="str">
        <x:f>'Raw ERP Export'!$J$20</x:f>
        <x:v>ERP-0016</x:v>
      </x:c>
    </x:row>
    <x:row r="21">
      <x:c r="A21" s="78" t="str">
        <x:f>'Raw ERP Export'!$A$21</x:f>
        <x:v>2026-06</x:v>
      </x:c>
      <x:c r="B21" s="79" t="str">
        <x:f>'Raw ERP Export'!$B$21</x:f>
        <x:v>V005</x:v>
      </x:c>
      <x:c r="C21" s="79" t="str">
        <x:f>IFERROR(VLOOKUP(B21,'Vendor Map'!$A$5:$B$22,2,FALSE),"Unmapped vendor")</x:f>
        <x:v>Everwell Services</x:v>
      </x:c>
      <x:c r="D21" s="79" t="str">
        <x:f>'Raw ERP Export'!$D$21</x:f>
        <x:v>Insurance Certificate</x:v>
      </x:c>
      <x:c r="E21" s="85" t="n">
        <x:f>'Raw ERP Export'!$E$21</x:f>
        <x:v>1</x:v>
      </x:c>
      <x:c r="F21" s="85" t="n">
        <x:f>'Raw ERP Export'!$F$21</x:f>
        <x:v>1</x:v>
      </x:c>
      <x:c r="G21" s="88" t="n">
        <x:f>'Raw ERP Export'!$G$21</x:f>
        <x:v>46208</x:v>
      </x:c>
      <x:c r="H21" s="88" t="n">
        <x:f>IF('Raw ERP Export'!H21="","",'Raw ERP Export'!H21)</x:f>
        <x:v>46205</x:v>
      </x:c>
      <x:c r="I21" s="91" t="n">
        <x:f>IFERROR(F21/E21,0)</x:f>
        <x:v>1</x:v>
      </x:c>
      <x:c r="J21" s="79" t="n">
        <x:f>IF(H21="","",MAX(0,H21-G21))</x:f>
        <x:v>0</x:v>
      </x:c>
      <x:c r="K21" s="79" t="str">
        <x:f>IF(H21="","Yes","No")</x:f>
        <x:v>No</x:v>
      </x:c>
      <x:c r="L21" s="79" t="str">
        <x:f>IF(F21&lt;E21,"Yes","No")</x:f>
        <x:v>No</x:v>
      </x:c>
      <x:c r="M21" s="79" t="str">
        <x:f>IF(OR(K21="Yes",L21="Yes",J21&gt;0,C21="Unmapped vendor"),"Review","Ready")</x:f>
        <x:v>Ready</x:v>
      </x:c>
      <x:c r="N21" s="80" t="str">
        <x:f>'Raw ERP Export'!$J$21</x:f>
        <x:v>ERP-0017</x:v>
      </x:c>
    </x:row>
    <x:row r="22">
      <x:c r="A22" s="78" t="str">
        <x:f>'Raw ERP Export'!$A$22</x:f>
        <x:v>2026-06</x:v>
      </x:c>
      <x:c r="B22" s="79" t="str">
        <x:f>'Raw ERP Export'!$B$22</x:f>
        <x:v>V005</x:v>
      </x:c>
      <x:c r="C22" s="79" t="str">
        <x:f>IFERROR(VLOOKUP(B22,'Vendor Map'!$A$5:$B$22,2,FALSE),"Unmapped vendor")</x:f>
        <x:v>Everwell Services</x:v>
      </x:c>
      <x:c r="D22" s="79" t="str">
        <x:f>'Raw ERP Export'!$D$22</x:f>
        <x:v>Safety Training</x:v>
      </x:c>
      <x:c r="E22" s="85" t="n">
        <x:f>'Raw ERP Export'!$E$22</x:f>
        <x:v>12</x:v>
      </x:c>
      <x:c r="F22" s="85" t="n">
        <x:f>'Raw ERP Export'!$F$22</x:f>
        <x:v>12</x:v>
      </x:c>
      <x:c r="G22" s="88" t="n">
        <x:f>'Raw ERP Export'!$G$22</x:f>
        <x:v>46208</x:v>
      </x:c>
      <x:c r="H22" s="88" t="n">
        <x:f>IF('Raw ERP Export'!H22="","",'Raw ERP Export'!H22)</x:f>
        <x:v>46211</x:v>
      </x:c>
      <x:c r="I22" s="91" t="n">
        <x:f>IFERROR(F22/E22,0)</x:f>
        <x:v>1</x:v>
      </x:c>
      <x:c r="J22" s="79" t="n">
        <x:f>IF(H22="","",MAX(0,H22-G22))</x:f>
        <x:v>3</x:v>
      </x:c>
      <x:c r="K22" s="79" t="str">
        <x:f>IF(H22="","Yes","No")</x:f>
        <x:v>No</x:v>
      </x:c>
      <x:c r="L22" s="79" t="str">
        <x:f>IF(F22&lt;E22,"Yes","No")</x:f>
        <x:v>No</x:v>
      </x:c>
      <x:c r="M22" s="79" t="str">
        <x:f>IF(OR(K22="Yes",L22="Yes",J22&gt;0,C22="Unmapped vendor"),"Review","Ready")</x:f>
        <x:v>Review</x:v>
      </x:c>
      <x:c r="N22" s="80" t="str">
        <x:f>'Raw ERP Export'!$J$22</x:f>
        <x:v>ERP-0018</x:v>
      </x:c>
    </x:row>
    <x:row r="23">
      <x:c r="A23" s="78" t="str">
        <x:f>'Raw ERP Export'!$A$23</x:f>
        <x:v>2026-06</x:v>
      </x:c>
      <x:c r="B23" s="79" t="str">
        <x:f>'Raw ERP Export'!$B$23</x:f>
        <x:v>V005</x:v>
      </x:c>
      <x:c r="C23" s="79" t="str">
        <x:f>IFERROR(VLOOKUP(B23,'Vendor Map'!$A$5:$B$22,2,FALSE),"Unmapped vendor")</x:f>
        <x:v>Everwell Services</x:v>
      </x:c>
      <x:c r="D23" s="79" t="str">
        <x:f>'Raw ERP Export'!$D$23</x:f>
        <x:v>Staffing Roster</x:v>
      </x:c>
      <x:c r="E23" s="85" t="n">
        <x:f>'Raw ERP Export'!$E$23</x:f>
        <x:v>1</x:v>
      </x:c>
      <x:c r="F23" s="85" t="n">
        <x:f>'Raw ERP Export'!$F$23</x:f>
        <x:v>1</x:v>
      </x:c>
      <x:c r="G23" s="88" t="n">
        <x:f>'Raw ERP Export'!$G$23</x:f>
        <x:v>46208</x:v>
      </x:c>
      <x:c r="H23" s="88" t="n">
        <x:f>IF('Raw ERP Export'!H23="","",'Raw ERP Export'!H23)</x:f>
        <x:v>46207</x:v>
      </x:c>
      <x:c r="I23" s="91" t="n">
        <x:f>IFERROR(F23/E23,0)</x:f>
        <x:v>1</x:v>
      </x:c>
      <x:c r="J23" s="79" t="n">
        <x:f>IF(H23="","",MAX(0,H23-G23))</x:f>
        <x:v>0</x:v>
      </x:c>
      <x:c r="K23" s="79" t="str">
        <x:f>IF(H23="","Yes","No")</x:f>
        <x:v>No</x:v>
      </x:c>
      <x:c r="L23" s="79" t="str">
        <x:f>IF(F23&lt;E23,"Yes","No")</x:f>
        <x:v>No</x:v>
      </x:c>
      <x:c r="M23" s="79" t="str">
        <x:f>IF(OR(K23="Yes",L23="Yes",J23&gt;0,C23="Unmapped vendor"),"Review","Ready")</x:f>
        <x:v>Ready</x:v>
      </x:c>
      <x:c r="N23" s="80" t="str">
        <x:f>'Raw ERP Export'!$J$23</x:f>
        <x:v>ERP-0019</x:v>
      </x:c>
    </x:row>
    <x:row r="24">
      <x:c r="A24" s="78" t="str">
        <x:f>'Raw ERP Export'!$A$24</x:f>
        <x:v>2026-06</x:v>
      </x:c>
      <x:c r="B24" s="79" t="str">
        <x:f>'Raw ERP Export'!$B$24</x:f>
        <x:v>V005</x:v>
      </x:c>
      <x:c r="C24" s="79" t="str">
        <x:f>IFERROR(VLOOKUP(B24,'Vendor Map'!$A$5:$B$22,2,FALSE),"Unmapped vendor")</x:f>
        <x:v>Everwell Services</x:v>
      </x:c>
      <x:c r="D24" s="79" t="str">
        <x:f>'Raw ERP Export'!$D$24</x:f>
        <x:v>Monthly Activity Report</x:v>
      </x:c>
      <x:c r="E24" s="85" t="n">
        <x:f>'Raw ERP Export'!$E$24</x:f>
        <x:v>1</x:v>
      </x:c>
      <x:c r="F24" s="85" t="n">
        <x:f>'Raw ERP Export'!$F$24</x:f>
        <x:v>1</x:v>
      </x:c>
      <x:c r="G24" s="88" t="n">
        <x:f>'Raw ERP Export'!$G$24</x:f>
        <x:v>46208</x:v>
      </x:c>
      <x:c r="H24" s="88" t="n">
        <x:f>IF('Raw ERP Export'!H24="","",'Raw ERP Export'!H24)</x:f>
        <x:v>46208</x:v>
      </x:c>
      <x:c r="I24" s="91" t="n">
        <x:f>IFERROR(F24/E24,0)</x:f>
        <x:v>1</x:v>
      </x:c>
      <x:c r="J24" s="79" t="n">
        <x:f>IF(H24="","",MAX(0,H24-G24))</x:f>
        <x:v>0</x:v>
      </x:c>
      <x:c r="K24" s="79" t="str">
        <x:f>IF(H24="","Yes","No")</x:f>
        <x:v>No</x:v>
      </x:c>
      <x:c r="L24" s="79" t="str">
        <x:f>IF(F24&lt;E24,"Yes","No")</x:f>
        <x:v>No</x:v>
      </x:c>
      <x:c r="M24" s="79" t="str">
        <x:f>IF(OR(K24="Yes",L24="Yes",J24&gt;0,C24="Unmapped vendor"),"Review","Ready")</x:f>
        <x:v>Ready</x:v>
      </x:c>
      <x:c r="N24" s="80" t="str">
        <x:f>'Raw ERP Export'!$J$24</x:f>
        <x:v>ERP-0020</x:v>
      </x:c>
    </x:row>
    <x:row r="25">
      <x:c r="A25" s="78" t="str">
        <x:f>'Raw ERP Export'!$A$25</x:f>
        <x:v>2026-06</x:v>
      </x:c>
      <x:c r="B25" s="79" t="str">
        <x:f>'Raw ERP Export'!$B$25</x:f>
        <x:v>V006</x:v>
      </x:c>
      <x:c r="C25" s="79" t="str">
        <x:f>IFERROR(VLOOKUP(B25,'Vendor Map'!$A$5:$B$22,2,FALSE),"Unmapped vendor")</x:f>
        <x:v>Fairview Operations</x:v>
      </x:c>
      <x:c r="D25" s="79" t="str">
        <x:f>'Raw ERP Export'!$D$25</x:f>
        <x:v>Insurance Certificate</x:v>
      </x:c>
      <x:c r="E25" s="85" t="n">
        <x:f>'Raw ERP Export'!$E$25</x:f>
        <x:v>1</x:v>
      </x:c>
      <x:c r="F25" s="85" t="n">
        <x:f>'Raw ERP Export'!$F$25</x:f>
        <x:v>1</x:v>
      </x:c>
      <x:c r="G25" s="88" t="n">
        <x:f>'Raw ERP Export'!$G$25</x:f>
        <x:v>46208</x:v>
      </x:c>
      <x:c r="H25" s="88" t="n">
        <x:f>IF('Raw ERP Export'!H25="","",'Raw ERP Export'!H25)</x:f>
        <x:v>46206</x:v>
      </x:c>
      <x:c r="I25" s="91" t="n">
        <x:f>IFERROR(F25/E25,0)</x:f>
        <x:v>1</x:v>
      </x:c>
      <x:c r="J25" s="79" t="n">
        <x:f>IF(H25="","",MAX(0,H25-G25))</x:f>
        <x:v>0</x:v>
      </x:c>
      <x:c r="K25" s="79" t="str">
        <x:f>IF(H25="","Yes","No")</x:f>
        <x:v>No</x:v>
      </x:c>
      <x:c r="L25" s="79" t="str">
        <x:f>IF(F25&lt;E25,"Yes","No")</x:f>
        <x:v>No</x:v>
      </x:c>
      <x:c r="M25" s="79" t="str">
        <x:f>IF(OR(K25="Yes",L25="Yes",J25&gt;0,C25="Unmapped vendor"),"Review","Ready")</x:f>
        <x:v>Ready</x:v>
      </x:c>
      <x:c r="N25" s="80" t="str">
        <x:f>'Raw ERP Export'!$J$25</x:f>
        <x:v>ERP-0021</x:v>
      </x:c>
    </x:row>
    <x:row r="26">
      <x:c r="A26" s="78" t="str">
        <x:f>'Raw ERP Export'!$A$26</x:f>
        <x:v>2026-06</x:v>
      </x:c>
      <x:c r="B26" s="79" t="str">
        <x:f>'Raw ERP Export'!$B$26</x:f>
        <x:v>V006</x:v>
      </x:c>
      <x:c r="C26" s="79" t="str">
        <x:f>IFERROR(VLOOKUP(B26,'Vendor Map'!$A$5:$B$22,2,FALSE),"Unmapped vendor")</x:f>
        <x:v>Fairview Operations</x:v>
      </x:c>
      <x:c r="D26" s="79" t="str">
        <x:f>'Raw ERP Export'!$D$26</x:f>
        <x:v>Safety Training</x:v>
      </x:c>
      <x:c r="E26" s="85" t="n">
        <x:f>'Raw ERP Export'!$E$26</x:f>
        <x:v>12</x:v>
      </x:c>
      <x:c r="F26" s="85" t="n">
        <x:f>'Raw ERP Export'!$F$26</x:f>
        <x:v>12</x:v>
      </x:c>
      <x:c r="G26" s="88" t="n">
        <x:f>'Raw ERP Export'!$G$26</x:f>
        <x:v>46208</x:v>
      </x:c>
      <x:c r="H26" s="88" t="n">
        <x:f>IF('Raw ERP Export'!H26="","",'Raw ERP Export'!H26)</x:f>
        <x:v>46207</x:v>
      </x:c>
      <x:c r="I26" s="91" t="n">
        <x:f>IFERROR(F26/E26,0)</x:f>
        <x:v>1</x:v>
      </x:c>
      <x:c r="J26" s="79" t="n">
        <x:f>IF(H26="","",MAX(0,H26-G26))</x:f>
        <x:v>0</x:v>
      </x:c>
      <x:c r="K26" s="79" t="str">
        <x:f>IF(H26="","Yes","No")</x:f>
        <x:v>No</x:v>
      </x:c>
      <x:c r="L26" s="79" t="str">
        <x:f>IF(F26&lt;E26,"Yes","No")</x:f>
        <x:v>No</x:v>
      </x:c>
      <x:c r="M26" s="79" t="str">
        <x:f>IF(OR(K26="Yes",L26="Yes",J26&gt;0,C26="Unmapped vendor"),"Review","Ready")</x:f>
        <x:v>Ready</x:v>
      </x:c>
      <x:c r="N26" s="80" t="str">
        <x:f>'Raw ERP Export'!$J$26</x:f>
        <x:v>ERP-0022</x:v>
      </x:c>
    </x:row>
    <x:row r="27">
      <x:c r="A27" s="78" t="str">
        <x:f>'Raw ERP Export'!$A$27</x:f>
        <x:v>2026-06</x:v>
      </x:c>
      <x:c r="B27" s="79" t="str">
        <x:f>'Raw ERP Export'!$B$27</x:f>
        <x:v>V006</x:v>
      </x:c>
      <x:c r="C27" s="79" t="str">
        <x:f>IFERROR(VLOOKUP(B27,'Vendor Map'!$A$5:$B$22,2,FALSE),"Unmapped vendor")</x:f>
        <x:v>Fairview Operations</x:v>
      </x:c>
      <x:c r="D27" s="79" t="str">
        <x:f>'Raw ERP Export'!$D$27</x:f>
        <x:v>Staffing Roster</x:v>
      </x:c>
      <x:c r="E27" s="85" t="n">
        <x:f>'Raw ERP Export'!$E$27</x:f>
        <x:v>1</x:v>
      </x:c>
      <x:c r="F27" s="85" t="n">
        <x:f>'Raw ERP Export'!$F$27</x:f>
        <x:v>1</x:v>
      </x:c>
      <x:c r="G27" s="88" t="n">
        <x:f>'Raw ERP Export'!$G$27</x:f>
        <x:v>46208</x:v>
      </x:c>
      <x:c r="H27" s="88" t="n">
        <x:f>IF('Raw ERP Export'!H27="","",'Raw ERP Export'!H27)</x:f>
        <x:v>46208</x:v>
      </x:c>
      <x:c r="I27" s="91" t="n">
        <x:f>IFERROR(F27/E27,0)</x:f>
        <x:v>1</x:v>
      </x:c>
      <x:c r="J27" s="79" t="n">
        <x:f>IF(H27="","",MAX(0,H27-G27))</x:f>
        <x:v>0</x:v>
      </x:c>
      <x:c r="K27" s="79" t="str">
        <x:f>IF(H27="","Yes","No")</x:f>
        <x:v>No</x:v>
      </x:c>
      <x:c r="L27" s="79" t="str">
        <x:f>IF(F27&lt;E27,"Yes","No")</x:f>
        <x:v>No</x:v>
      </x:c>
      <x:c r="M27" s="79" t="str">
        <x:f>IF(OR(K27="Yes",L27="Yes",J27&gt;0,C27="Unmapped vendor"),"Review","Ready")</x:f>
        <x:v>Ready</x:v>
      </x:c>
      <x:c r="N27" s="80" t="str">
        <x:f>'Raw ERP Export'!$J$27</x:f>
        <x:v>ERP-0023</x:v>
      </x:c>
    </x:row>
    <x:row r="28">
      <x:c r="A28" s="78" t="str">
        <x:f>'Raw ERP Export'!$A$28</x:f>
        <x:v>2026-06</x:v>
      </x:c>
      <x:c r="B28" s="79" t="str">
        <x:f>'Raw ERP Export'!$B$28</x:f>
        <x:v>V006</x:v>
      </x:c>
      <x:c r="C28" s="79" t="str">
        <x:f>IFERROR(VLOOKUP(B28,'Vendor Map'!$A$5:$B$22,2,FALSE),"Unmapped vendor")</x:f>
        <x:v>Fairview Operations</x:v>
      </x:c>
      <x:c r="D28" s="79" t="str">
        <x:f>'Raw ERP Export'!$D$28</x:f>
        <x:v>Monthly Activity Report</x:v>
      </x:c>
      <x:c r="E28" s="85" t="n">
        <x:f>'Raw ERP Export'!$E$28</x:f>
        <x:v>1</x:v>
      </x:c>
      <x:c r="F28" s="85" t="n">
        <x:f>'Raw ERP Export'!$F$28</x:f>
        <x:v>1</x:v>
      </x:c>
      <x:c r="G28" s="88" t="n">
        <x:f>'Raw ERP Export'!$G$28</x:f>
        <x:v>46208</x:v>
      </x:c>
      <x:c r="H28" s="88" t="n">
        <x:f>IF('Raw ERP Export'!H28="","",'Raw ERP Export'!H28)</x:f>
        <x:v>46205</x:v>
      </x:c>
      <x:c r="I28" s="91" t="n">
        <x:f>IFERROR(F28/E28,0)</x:f>
        <x:v>1</x:v>
      </x:c>
      <x:c r="J28" s="79" t="n">
        <x:f>IF(H28="","",MAX(0,H28-G28))</x:f>
        <x:v>0</x:v>
      </x:c>
      <x:c r="K28" s="79" t="str">
        <x:f>IF(H28="","Yes","No")</x:f>
        <x:v>No</x:v>
      </x:c>
      <x:c r="L28" s="79" t="str">
        <x:f>IF(F28&lt;E28,"Yes","No")</x:f>
        <x:v>No</x:v>
      </x:c>
      <x:c r="M28" s="79" t="str">
        <x:f>IF(OR(K28="Yes",L28="Yes",J28&gt;0,C28="Unmapped vendor"),"Review","Ready")</x:f>
        <x:v>Ready</x:v>
      </x:c>
      <x:c r="N28" s="80" t="str">
        <x:f>'Raw ERP Export'!$J$28</x:f>
        <x:v>ERP-0024</x:v>
      </x:c>
    </x:row>
    <x:row r="29">
      <x:c r="A29" s="78" t="str">
        <x:f>'Raw ERP Export'!$A$29</x:f>
        <x:v>2026-06</x:v>
      </x:c>
      <x:c r="B29" s="79" t="str">
        <x:f>'Raw ERP Export'!$B$29</x:f>
        <x:v>V007</x:v>
      </x:c>
      <x:c r="C29" s="79" t="str">
        <x:f>IFERROR(VLOOKUP(B29,'Vendor Map'!$A$5:$B$22,2,FALSE),"Unmapped vendor")</x:f>
        <x:v>Greenline Partners</x:v>
      </x:c>
      <x:c r="D29" s="79" t="str">
        <x:f>'Raw ERP Export'!$D$29</x:f>
        <x:v>Insurance Certificate</x:v>
      </x:c>
      <x:c r="E29" s="85" t="n">
        <x:f>'Raw ERP Export'!$E$29</x:f>
        <x:v>1</x:v>
      </x:c>
      <x:c r="F29" s="85" t="n">
        <x:f>'Raw ERP Export'!$F$29</x:f>
        <x:v>1</x:v>
      </x:c>
      <x:c r="G29" s="88" t="n">
        <x:f>'Raw ERP Export'!$G$29</x:f>
        <x:v>46208</x:v>
      </x:c>
      <x:c r="H29" s="88" t="n">
        <x:f>IF('Raw ERP Export'!H29="","",'Raw ERP Export'!H29)</x:f>
        <x:v>46207</x:v>
      </x:c>
      <x:c r="I29" s="91" t="n">
        <x:f>IFERROR(F29/E29,0)</x:f>
        <x:v>1</x:v>
      </x:c>
      <x:c r="J29" s="79" t="n">
        <x:f>IF(H29="","",MAX(0,H29-G29))</x:f>
        <x:v>0</x:v>
      </x:c>
      <x:c r="K29" s="79" t="str">
        <x:f>IF(H29="","Yes","No")</x:f>
        <x:v>No</x:v>
      </x:c>
      <x:c r="L29" s="79" t="str">
        <x:f>IF(F29&lt;E29,"Yes","No")</x:f>
        <x:v>No</x:v>
      </x:c>
      <x:c r="M29" s="79" t="str">
        <x:f>IF(OR(K29="Yes",L29="Yes",J29&gt;0,C29="Unmapped vendor"),"Review","Ready")</x:f>
        <x:v>Ready</x:v>
      </x:c>
      <x:c r="N29" s="80" t="str">
        <x:f>'Raw ERP Export'!$J$29</x:f>
        <x:v>ERP-0025</x:v>
      </x:c>
    </x:row>
    <x:row r="30">
      <x:c r="A30" s="78" t="str">
        <x:f>'Raw ERP Export'!$A$30</x:f>
        <x:v>2026-06</x:v>
      </x:c>
      <x:c r="B30" s="79" t="str">
        <x:f>'Raw ERP Export'!$B$30</x:f>
        <x:v>V007</x:v>
      </x:c>
      <x:c r="C30" s="79" t="str">
        <x:f>IFERROR(VLOOKUP(B30,'Vendor Map'!$A$5:$B$22,2,FALSE),"Unmapped vendor")</x:f>
        <x:v>Greenline Partners</x:v>
      </x:c>
      <x:c r="D30" s="79" t="str">
        <x:f>'Raw ERP Export'!$D$30</x:f>
        <x:v>Safety Training</x:v>
      </x:c>
      <x:c r="E30" s="85" t="n">
        <x:f>'Raw ERP Export'!$E$30</x:f>
        <x:v>12</x:v>
      </x:c>
      <x:c r="F30" s="85" t="n">
        <x:f>'Raw ERP Export'!$F$30</x:f>
        <x:v>12</x:v>
      </x:c>
      <x:c r="G30" s="88" t="n">
        <x:f>'Raw ERP Export'!$G$30</x:f>
        <x:v>46208</x:v>
      </x:c>
      <x:c r="H30" s="88" t="n">
        <x:f>IF('Raw ERP Export'!H30="","",'Raw ERP Export'!H30)</x:f>
        <x:v>46208</x:v>
      </x:c>
      <x:c r="I30" s="91" t="n">
        <x:f>IFERROR(F30/E30,0)</x:f>
        <x:v>1</x:v>
      </x:c>
      <x:c r="J30" s="79" t="n">
        <x:f>IF(H30="","",MAX(0,H30-G30))</x:f>
        <x:v>0</x:v>
      </x:c>
      <x:c r="K30" s="79" t="str">
        <x:f>IF(H30="","Yes","No")</x:f>
        <x:v>No</x:v>
      </x:c>
      <x:c r="L30" s="79" t="str">
        <x:f>IF(F30&lt;E30,"Yes","No")</x:f>
        <x:v>No</x:v>
      </x:c>
      <x:c r="M30" s="79" t="str">
        <x:f>IF(OR(K30="Yes",L30="Yes",J30&gt;0,C30="Unmapped vendor"),"Review","Ready")</x:f>
        <x:v>Ready</x:v>
      </x:c>
      <x:c r="N30" s="80" t="str">
        <x:f>'Raw ERP Export'!$J$30</x:f>
        <x:v>ERP-0026</x:v>
      </x:c>
    </x:row>
    <x:row r="31">
      <x:c r="A31" s="78" t="str">
        <x:f>'Raw ERP Export'!$A$31</x:f>
        <x:v>2026-06</x:v>
      </x:c>
      <x:c r="B31" s="79" t="str">
        <x:f>'Raw ERP Export'!$B$31</x:f>
        <x:v>V007</x:v>
      </x:c>
      <x:c r="C31" s="79" t="str">
        <x:f>IFERROR(VLOOKUP(B31,'Vendor Map'!$A$5:$B$22,2,FALSE),"Unmapped vendor")</x:f>
        <x:v>Greenline Partners</x:v>
      </x:c>
      <x:c r="D31" s="79" t="str">
        <x:f>'Raw ERP Export'!$D$31</x:f>
        <x:v>Staffing Roster</x:v>
      </x:c>
      <x:c r="E31" s="85" t="n">
        <x:f>'Raw ERP Export'!$E$31</x:f>
        <x:v>1</x:v>
      </x:c>
      <x:c r="F31" s="85" t="n">
        <x:f>'Raw ERP Export'!$F$31</x:f>
        <x:v>0</x:v>
      </x:c>
      <x:c r="G31" s="88" t="n">
        <x:f>'Raw ERP Export'!$G$31</x:f>
        <x:v>46208</x:v>
      </x:c>
      <x:c r="H31" s="88" t="n">
        <x:f>IF('Raw ERP Export'!H31="","",'Raw ERP Export'!H31)</x:f>
        <x:v>46205</x:v>
      </x:c>
      <x:c r="I31" s="91" t="n">
        <x:f>IFERROR(F31/E31,0)</x:f>
        <x:v>0</x:v>
      </x:c>
      <x:c r="J31" s="79" t="n">
        <x:f>IF(H31="","",MAX(0,H31-G31))</x:f>
        <x:v>0</x:v>
      </x:c>
      <x:c r="K31" s="79" t="str">
        <x:f>IF(H31="","Yes","No")</x:f>
        <x:v>No</x:v>
      </x:c>
      <x:c r="L31" s="79" t="str">
        <x:f>IF(F31&lt;E31,"Yes","No")</x:f>
        <x:v>Yes</x:v>
      </x:c>
      <x:c r="M31" s="79" t="str">
        <x:f>IF(OR(K31="Yes",L31="Yes",J31&gt;0,C31="Unmapped vendor"),"Review","Ready")</x:f>
        <x:v>Review</x:v>
      </x:c>
      <x:c r="N31" s="80" t="str">
        <x:f>'Raw ERP Export'!$J$31</x:f>
        <x:v>ERP-0027</x:v>
      </x:c>
    </x:row>
    <x:row r="32">
      <x:c r="A32" s="78" t="str">
        <x:f>'Raw ERP Export'!$A$32</x:f>
        <x:v>2026-06</x:v>
      </x:c>
      <x:c r="B32" s="79" t="str">
        <x:f>'Raw ERP Export'!$B$32</x:f>
        <x:v>V007</x:v>
      </x:c>
      <x:c r="C32" s="79" t="str">
        <x:f>IFERROR(VLOOKUP(B32,'Vendor Map'!$A$5:$B$22,2,FALSE),"Unmapped vendor")</x:f>
        <x:v>Greenline Partners</x:v>
      </x:c>
      <x:c r="D32" s="79" t="str">
        <x:f>'Raw ERP Export'!$D$32</x:f>
        <x:v>Monthly Activity Report</x:v>
      </x:c>
      <x:c r="E32" s="85" t="n">
        <x:f>'Raw ERP Export'!$E$32</x:f>
        <x:v>1</x:v>
      </x:c>
      <x:c r="F32" s="85" t="n">
        <x:f>'Raw ERP Export'!$F$32</x:f>
        <x:v>1</x:v>
      </x:c>
      <x:c r="G32" s="88" t="n">
        <x:f>'Raw ERP Export'!$G$32</x:f>
        <x:v>46208</x:v>
      </x:c>
      <x:c r="H32" s="88" t="n">
        <x:f>IF('Raw ERP Export'!H32="","",'Raw ERP Export'!H32)</x:f>
        <x:v>46206</x:v>
      </x:c>
      <x:c r="I32" s="91" t="n">
        <x:f>IFERROR(F32/E32,0)</x:f>
        <x:v>1</x:v>
      </x:c>
      <x:c r="J32" s="79" t="n">
        <x:f>IF(H32="","",MAX(0,H32-G32))</x:f>
        <x:v>0</x:v>
      </x:c>
      <x:c r="K32" s="79" t="str">
        <x:f>IF(H32="","Yes","No")</x:f>
        <x:v>No</x:v>
      </x:c>
      <x:c r="L32" s="79" t="str">
        <x:f>IF(F32&lt;E32,"Yes","No")</x:f>
        <x:v>No</x:v>
      </x:c>
      <x:c r="M32" s="79" t="str">
        <x:f>IF(OR(K32="Yes",L32="Yes",J32&gt;0,C32="Unmapped vendor"),"Review","Ready")</x:f>
        <x:v>Ready</x:v>
      </x:c>
      <x:c r="N32" s="80" t="str">
        <x:f>'Raw ERP Export'!$J$32</x:f>
        <x:v>ERP-0028</x:v>
      </x:c>
    </x:row>
    <x:row r="33">
      <x:c r="A33" s="78" t="str">
        <x:f>'Raw ERP Export'!$A$33</x:f>
        <x:v>2026-06</x:v>
      </x:c>
      <x:c r="B33" s="79" t="str">
        <x:f>'Raw ERP Export'!$B$33</x:f>
        <x:v>V008</x:v>
      </x:c>
      <x:c r="C33" s="79" t="str">
        <x:f>IFERROR(VLOOKUP(B33,'Vendor Map'!$A$5:$B$22,2,FALSE),"Unmapped vendor")</x:f>
        <x:v>Harborstone Group</x:v>
      </x:c>
      <x:c r="D33" s="79" t="str">
        <x:f>'Raw ERP Export'!$D$33</x:f>
        <x:v>Insurance Certificate</x:v>
      </x:c>
      <x:c r="E33" s="85" t="n">
        <x:f>'Raw ERP Export'!$E$33</x:f>
        <x:v>1</x:v>
      </x:c>
      <x:c r="F33" s="85" t="n">
        <x:f>'Raw ERP Export'!$F$33</x:f>
        <x:v>1</x:v>
      </x:c>
      <x:c r="G33" s="88" t="n">
        <x:f>'Raw ERP Export'!$G$33</x:f>
        <x:v>46208</x:v>
      </x:c>
      <x:c r="H33" s="88" t="n">
        <x:f>IF('Raw ERP Export'!H33="","",'Raw ERP Export'!H33)</x:f>
        <x:v>46208</x:v>
      </x:c>
      <x:c r="I33" s="91" t="n">
        <x:f>IFERROR(F33/E33,0)</x:f>
        <x:v>1</x:v>
      </x:c>
      <x:c r="J33" s="79" t="n">
        <x:f>IF(H33="","",MAX(0,H33-G33))</x:f>
        <x:v>0</x:v>
      </x:c>
      <x:c r="K33" s="79" t="str">
        <x:f>IF(H33="","Yes","No")</x:f>
        <x:v>No</x:v>
      </x:c>
      <x:c r="L33" s="79" t="str">
        <x:f>IF(F33&lt;E33,"Yes","No")</x:f>
        <x:v>No</x:v>
      </x:c>
      <x:c r="M33" s="79" t="str">
        <x:f>IF(OR(K33="Yes",L33="Yes",J33&gt;0,C33="Unmapped vendor"),"Review","Ready")</x:f>
        <x:v>Ready</x:v>
      </x:c>
      <x:c r="N33" s="80" t="str">
        <x:f>'Raw ERP Export'!$J$33</x:f>
        <x:v>ERP-0029</x:v>
      </x:c>
    </x:row>
    <x:row r="34">
      <x:c r="A34" s="78" t="str">
        <x:f>'Raw ERP Export'!$A$34</x:f>
        <x:v>2026-06</x:v>
      </x:c>
      <x:c r="B34" s="79" t="str">
        <x:f>'Raw ERP Export'!$B$34</x:f>
        <x:v>V008</x:v>
      </x:c>
      <x:c r="C34" s="79" t="str">
        <x:f>IFERROR(VLOOKUP(B34,'Vendor Map'!$A$5:$B$22,2,FALSE),"Unmapped vendor")</x:f>
        <x:v>Harborstone Group</x:v>
      </x:c>
      <x:c r="D34" s="79" t="str">
        <x:f>'Raw ERP Export'!$D$34</x:f>
        <x:v>Safety Training</x:v>
      </x:c>
      <x:c r="E34" s="85" t="n">
        <x:f>'Raw ERP Export'!$E$34</x:f>
        <x:v>12</x:v>
      </x:c>
      <x:c r="F34" s="85" t="n">
        <x:f>'Raw ERP Export'!$F$34</x:f>
        <x:v>12</x:v>
      </x:c>
      <x:c r="G34" s="88" t="n">
        <x:f>'Raw ERP Export'!$G$34</x:f>
        <x:v>46208</x:v>
      </x:c>
      <x:c r="H34" s="88" t="str">
        <x:f>IF('Raw ERP Export'!H34="","",'Raw ERP Export'!H34)</x:f>
      </x:c>
      <x:c r="I34" s="91" t="n">
        <x:f>IFERROR(F34/E34,0)</x:f>
        <x:v>1</x:v>
      </x:c>
      <x:c r="J34" s="79" t="str">
        <x:f>IF(H34="","",MAX(0,H34-G34))</x:f>
      </x:c>
      <x:c r="K34" s="79" t="str">
        <x:f>IF(H34="","Yes","No")</x:f>
        <x:v>Yes</x:v>
      </x:c>
      <x:c r="L34" s="79" t="str">
        <x:f>IF(F34&lt;E34,"Yes","No")</x:f>
        <x:v>No</x:v>
      </x:c>
      <x:c r="M34" s="79" t="str">
        <x:f>IF(OR(K34="Yes",L34="Yes",J34&gt;0,C34="Unmapped vendor"),"Review","Ready")</x:f>
        <x:v>Review</x:v>
      </x:c>
      <x:c r="N34" s="80" t="str">
        <x:f>'Raw ERP Export'!$J$34</x:f>
        <x:v>ERP-0030</x:v>
      </x:c>
    </x:row>
    <x:row r="35">
      <x:c r="A35" s="78" t="str">
        <x:f>'Raw ERP Export'!$A$35</x:f>
        <x:v>2026-06</x:v>
      </x:c>
      <x:c r="B35" s="79" t="str">
        <x:f>'Raw ERP Export'!$B$35</x:f>
        <x:v>V008</x:v>
      </x:c>
      <x:c r="C35" s="79" t="str">
        <x:f>IFERROR(VLOOKUP(B35,'Vendor Map'!$A$5:$B$22,2,FALSE),"Unmapped vendor")</x:f>
        <x:v>Harborstone Group</x:v>
      </x:c>
      <x:c r="D35" s="79" t="str">
        <x:f>'Raw ERP Export'!$D$35</x:f>
        <x:v>Staffing Roster</x:v>
      </x:c>
      <x:c r="E35" s="85" t="n">
        <x:f>'Raw ERP Export'!$E$35</x:f>
        <x:v>1</x:v>
      </x:c>
      <x:c r="F35" s="85" t="n">
        <x:f>'Raw ERP Export'!$F$35</x:f>
        <x:v>1</x:v>
      </x:c>
      <x:c r="G35" s="88" t="n">
        <x:f>'Raw ERP Export'!$G$35</x:f>
        <x:v>46208</x:v>
      </x:c>
      <x:c r="H35" s="88" t="n">
        <x:f>IF('Raw ERP Export'!H35="","",'Raw ERP Export'!H35)</x:f>
        <x:v>46206</x:v>
      </x:c>
      <x:c r="I35" s="91" t="n">
        <x:f>IFERROR(F35/E35,0)</x:f>
        <x:v>1</x:v>
      </x:c>
      <x:c r="J35" s="79" t="n">
        <x:f>IF(H35="","",MAX(0,H35-G35))</x:f>
        <x:v>0</x:v>
      </x:c>
      <x:c r="K35" s="79" t="str">
        <x:f>IF(H35="","Yes","No")</x:f>
        <x:v>No</x:v>
      </x:c>
      <x:c r="L35" s="79" t="str">
        <x:f>IF(F35&lt;E35,"Yes","No")</x:f>
        <x:v>No</x:v>
      </x:c>
      <x:c r="M35" s="79" t="str">
        <x:f>IF(OR(K35="Yes",L35="Yes",J35&gt;0,C35="Unmapped vendor"),"Review","Ready")</x:f>
        <x:v>Ready</x:v>
      </x:c>
      <x:c r="N35" s="80" t="str">
        <x:f>'Raw ERP Export'!$J$35</x:f>
        <x:v>ERP-0031</x:v>
      </x:c>
    </x:row>
    <x:row r="36">
      <x:c r="A36" s="78" t="str">
        <x:f>'Raw ERP Export'!$A$36</x:f>
        <x:v>2026-06</x:v>
      </x:c>
      <x:c r="B36" s="79" t="str">
        <x:f>'Raw ERP Export'!$B$36</x:f>
        <x:v>V008</x:v>
      </x:c>
      <x:c r="C36" s="79" t="str">
        <x:f>IFERROR(VLOOKUP(B36,'Vendor Map'!$A$5:$B$22,2,FALSE),"Unmapped vendor")</x:f>
        <x:v>Harborstone Group</x:v>
      </x:c>
      <x:c r="D36" s="79" t="str">
        <x:f>'Raw ERP Export'!$D$36</x:f>
        <x:v>Monthly Activity Report</x:v>
      </x:c>
      <x:c r="E36" s="85" t="n">
        <x:f>'Raw ERP Export'!$E$36</x:f>
        <x:v>1</x:v>
      </x:c>
      <x:c r="F36" s="85" t="n">
        <x:f>'Raw ERP Export'!$F$36</x:f>
        <x:v>1</x:v>
      </x:c>
      <x:c r="G36" s="88" t="n">
        <x:f>'Raw ERP Export'!$G$36</x:f>
        <x:v>46208</x:v>
      </x:c>
      <x:c r="H36" s="88" t="n">
        <x:f>IF('Raw ERP Export'!H36="","",'Raw ERP Export'!H36)</x:f>
        <x:v>46207</x:v>
      </x:c>
      <x:c r="I36" s="91" t="n">
        <x:f>IFERROR(F36/E36,0)</x:f>
        <x:v>1</x:v>
      </x:c>
      <x:c r="J36" s="79" t="n">
        <x:f>IF(H36="","",MAX(0,H36-G36))</x:f>
        <x:v>0</x:v>
      </x:c>
      <x:c r="K36" s="79" t="str">
        <x:f>IF(H36="","Yes","No")</x:f>
        <x:v>No</x:v>
      </x:c>
      <x:c r="L36" s="79" t="str">
        <x:f>IF(F36&lt;E36,"Yes","No")</x:f>
        <x:v>No</x:v>
      </x:c>
      <x:c r="M36" s="79" t="str">
        <x:f>IF(OR(K36="Yes",L36="Yes",J36&gt;0,C36="Unmapped vendor"),"Review","Ready")</x:f>
        <x:v>Ready</x:v>
      </x:c>
      <x:c r="N36" s="80" t="str">
        <x:f>'Raw ERP Export'!$J$36</x:f>
        <x:v>ERP-0032</x:v>
      </x:c>
    </x:row>
    <x:row r="37">
      <x:c r="A37" s="78" t="str">
        <x:f>'Raw ERP Export'!$A$37</x:f>
        <x:v>2026-06</x:v>
      </x:c>
      <x:c r="B37" s="79" t="str">
        <x:f>'Raw ERP Export'!$B$37</x:f>
        <x:v>V009</x:v>
      </x:c>
      <x:c r="C37" s="79" t="str">
        <x:f>IFERROR(VLOOKUP(B37,'Vendor Map'!$A$5:$B$22,2,FALSE),"Unmapped vendor")</x:f>
        <x:v>Ironwood Services</x:v>
      </x:c>
      <x:c r="D37" s="79" t="str">
        <x:f>'Raw ERP Export'!$D$37</x:f>
        <x:v>Insurance Certificate</x:v>
      </x:c>
      <x:c r="E37" s="85" t="n">
        <x:f>'Raw ERP Export'!$E$37</x:f>
        <x:v>1</x:v>
      </x:c>
      <x:c r="F37" s="85" t="n">
        <x:f>'Raw ERP Export'!$F$37</x:f>
        <x:v>1</x:v>
      </x:c>
      <x:c r="G37" s="88" t="n">
        <x:f>'Raw ERP Export'!$G$37</x:f>
        <x:v>46208</x:v>
      </x:c>
      <x:c r="H37" s="88" t="n">
        <x:f>IF('Raw ERP Export'!H37="","",'Raw ERP Export'!H37)</x:f>
        <x:v>46205</x:v>
      </x:c>
      <x:c r="I37" s="91" t="n">
        <x:f>IFERROR(F37/E37,0)</x:f>
        <x:v>1</x:v>
      </x:c>
      <x:c r="J37" s="79" t="n">
        <x:f>IF(H37="","",MAX(0,H37-G37))</x:f>
        <x:v>0</x:v>
      </x:c>
      <x:c r="K37" s="79" t="str">
        <x:f>IF(H37="","Yes","No")</x:f>
        <x:v>No</x:v>
      </x:c>
      <x:c r="L37" s="79" t="str">
        <x:f>IF(F37&lt;E37,"Yes","No")</x:f>
        <x:v>No</x:v>
      </x:c>
      <x:c r="M37" s="79" t="str">
        <x:f>IF(OR(K37="Yes",L37="Yes",J37&gt;0,C37="Unmapped vendor"),"Review","Ready")</x:f>
        <x:v>Ready</x:v>
      </x:c>
      <x:c r="N37" s="80" t="str">
        <x:f>'Raw ERP Export'!$J$37</x:f>
        <x:v>ERP-0033</x:v>
      </x:c>
    </x:row>
    <x:row r="38">
      <x:c r="A38" s="78" t="str">
        <x:f>'Raw ERP Export'!$A$38</x:f>
        <x:v>2026-06</x:v>
      </x:c>
      <x:c r="B38" s="79" t="str">
        <x:f>'Raw ERP Export'!$B$38</x:f>
        <x:v>V009</x:v>
      </x:c>
      <x:c r="C38" s="79" t="str">
        <x:f>IFERROR(VLOOKUP(B38,'Vendor Map'!$A$5:$B$22,2,FALSE),"Unmapped vendor")</x:f>
        <x:v>Ironwood Services</x:v>
      </x:c>
      <x:c r="D38" s="79" t="str">
        <x:f>'Raw ERP Export'!$D$38</x:f>
        <x:v>Safety Training</x:v>
      </x:c>
      <x:c r="E38" s="85" t="n">
        <x:f>'Raw ERP Export'!$E$38</x:f>
        <x:v>12</x:v>
      </x:c>
      <x:c r="F38" s="85" t="n">
        <x:f>'Raw ERP Export'!$F$38</x:f>
        <x:v>12</x:v>
      </x:c>
      <x:c r="G38" s="88" t="n">
        <x:f>'Raw ERP Export'!$G$38</x:f>
        <x:v>46208</x:v>
      </x:c>
      <x:c r="H38" s="88" t="n">
        <x:f>IF('Raw ERP Export'!H38="","",'Raw ERP Export'!H38)</x:f>
        <x:v>46206</x:v>
      </x:c>
      <x:c r="I38" s="91" t="n">
        <x:f>IFERROR(F38/E38,0)</x:f>
        <x:v>1</x:v>
      </x:c>
      <x:c r="J38" s="79" t="n">
        <x:f>IF(H38="","",MAX(0,H38-G38))</x:f>
        <x:v>0</x:v>
      </x:c>
      <x:c r="K38" s="79" t="str">
        <x:f>IF(H38="","Yes","No")</x:f>
        <x:v>No</x:v>
      </x:c>
      <x:c r="L38" s="79" t="str">
        <x:f>IF(F38&lt;E38,"Yes","No")</x:f>
        <x:v>No</x:v>
      </x:c>
      <x:c r="M38" s="79" t="str">
        <x:f>IF(OR(K38="Yes",L38="Yes",J38&gt;0,C38="Unmapped vendor"),"Review","Ready")</x:f>
        <x:v>Ready</x:v>
      </x:c>
      <x:c r="N38" s="80" t="str">
        <x:f>'Raw ERP Export'!$J$38</x:f>
        <x:v>ERP-0034</x:v>
      </x:c>
    </x:row>
    <x:row r="39">
      <x:c r="A39" s="78" t="str">
        <x:f>'Raw ERP Export'!$A$39</x:f>
        <x:v>2026-06</x:v>
      </x:c>
      <x:c r="B39" s="79" t="str">
        <x:f>'Raw ERP Export'!$B$39</x:f>
        <x:v>V009</x:v>
      </x:c>
      <x:c r="C39" s="79" t="str">
        <x:f>IFERROR(VLOOKUP(B39,'Vendor Map'!$A$5:$B$22,2,FALSE),"Unmapped vendor")</x:f>
        <x:v>Ironwood Services</x:v>
      </x:c>
      <x:c r="D39" s="79" t="str">
        <x:f>'Raw ERP Export'!$D$39</x:f>
        <x:v>Staffing Roster</x:v>
      </x:c>
      <x:c r="E39" s="85" t="n">
        <x:f>'Raw ERP Export'!$E$39</x:f>
        <x:v>1</x:v>
      </x:c>
      <x:c r="F39" s="85" t="n">
        <x:f>'Raw ERP Export'!$F$39</x:f>
        <x:v>1</x:v>
      </x:c>
      <x:c r="G39" s="88" t="n">
        <x:f>'Raw ERP Export'!$G$39</x:f>
        <x:v>46208</x:v>
      </x:c>
      <x:c r="H39" s="88" t="n">
        <x:f>IF('Raw ERP Export'!H39="","",'Raw ERP Export'!H39)</x:f>
        <x:v>46211</x:v>
      </x:c>
      <x:c r="I39" s="91" t="n">
        <x:f>IFERROR(F39/E39,0)</x:f>
        <x:v>1</x:v>
      </x:c>
      <x:c r="J39" s="79" t="n">
        <x:f>IF(H39="","",MAX(0,H39-G39))</x:f>
        <x:v>3</x:v>
      </x:c>
      <x:c r="K39" s="79" t="str">
        <x:f>IF(H39="","Yes","No")</x:f>
        <x:v>No</x:v>
      </x:c>
      <x:c r="L39" s="79" t="str">
        <x:f>IF(F39&lt;E39,"Yes","No")</x:f>
        <x:v>No</x:v>
      </x:c>
      <x:c r="M39" s="79" t="str">
        <x:f>IF(OR(K39="Yes",L39="Yes",J39&gt;0,C39="Unmapped vendor"),"Review","Ready")</x:f>
        <x:v>Review</x:v>
      </x:c>
      <x:c r="N39" s="80" t="str">
        <x:f>'Raw ERP Export'!$J$39</x:f>
        <x:v>ERP-0035</x:v>
      </x:c>
    </x:row>
    <x:row r="40">
      <x:c r="A40" s="78" t="str">
        <x:f>'Raw ERP Export'!$A$40</x:f>
        <x:v>2026-06</x:v>
      </x:c>
      <x:c r="B40" s="79" t="str">
        <x:f>'Raw ERP Export'!$B$40</x:f>
        <x:v>V009</x:v>
      </x:c>
      <x:c r="C40" s="79" t="str">
        <x:f>IFERROR(VLOOKUP(B40,'Vendor Map'!$A$5:$B$22,2,FALSE),"Unmapped vendor")</x:f>
        <x:v>Ironwood Services</x:v>
      </x:c>
      <x:c r="D40" s="79" t="str">
        <x:f>'Raw ERP Export'!$D$40</x:f>
        <x:v>Monthly Activity Report</x:v>
      </x:c>
      <x:c r="E40" s="85" t="n">
        <x:f>'Raw ERP Export'!$E$40</x:f>
        <x:v>1</x:v>
      </x:c>
      <x:c r="F40" s="85" t="n">
        <x:f>'Raw ERP Export'!$F$40</x:f>
        <x:v>1</x:v>
      </x:c>
      <x:c r="G40" s="88" t="n">
        <x:f>'Raw ERP Export'!$G$40</x:f>
        <x:v>46208</x:v>
      </x:c>
      <x:c r="H40" s="88" t="n">
        <x:f>IF('Raw ERP Export'!H40="","",'Raw ERP Export'!H40)</x:f>
        <x:v>46208</x:v>
      </x:c>
      <x:c r="I40" s="91" t="n">
        <x:f>IFERROR(F40/E40,0)</x:f>
        <x:v>1</x:v>
      </x:c>
      <x:c r="J40" s="79" t="n">
        <x:f>IF(H40="","",MAX(0,H40-G40))</x:f>
        <x:v>0</x:v>
      </x:c>
      <x:c r="K40" s="79" t="str">
        <x:f>IF(H40="","Yes","No")</x:f>
        <x:v>No</x:v>
      </x:c>
      <x:c r="L40" s="79" t="str">
        <x:f>IF(F40&lt;E40,"Yes","No")</x:f>
        <x:v>No</x:v>
      </x:c>
      <x:c r="M40" s="79" t="str">
        <x:f>IF(OR(K40="Yes",L40="Yes",J40&gt;0,C40="Unmapped vendor"),"Review","Ready")</x:f>
        <x:v>Ready</x:v>
      </x:c>
      <x:c r="N40" s="80" t="str">
        <x:f>'Raw ERP Export'!$J$40</x:f>
        <x:v>ERP-0036</x:v>
      </x:c>
    </x:row>
    <x:row r="41">
      <x:c r="A41" s="78" t="str">
        <x:f>'Raw ERP Export'!$A$41</x:f>
        <x:v>2026-06</x:v>
      </x:c>
      <x:c r="B41" s="79" t="str">
        <x:f>'Raw ERP Export'!$B$41</x:f>
        <x:v>V010</x:v>
      </x:c>
      <x:c r="C41" s="79" t="str">
        <x:f>IFERROR(VLOOKUP(B41,'Vendor Map'!$A$5:$B$22,2,FALSE),"Unmapped vendor")</x:f>
        <x:v>Juniper Works</x:v>
      </x:c>
      <x:c r="D41" s="79" t="str">
        <x:f>'Raw ERP Export'!$D$41</x:f>
        <x:v>Insurance Certificate</x:v>
      </x:c>
      <x:c r="E41" s="85" t="n">
        <x:f>'Raw ERP Export'!$E$41</x:f>
        <x:v>1</x:v>
      </x:c>
      <x:c r="F41" s="85" t="n">
        <x:f>'Raw ERP Export'!$F$41</x:f>
        <x:v>1</x:v>
      </x:c>
      <x:c r="G41" s="88" t="n">
        <x:f>'Raw ERP Export'!$G$41</x:f>
        <x:v>46208</x:v>
      </x:c>
      <x:c r="H41" s="88" t="n">
        <x:f>IF('Raw ERP Export'!H41="","",'Raw ERP Export'!H41)</x:f>
        <x:v>46206</x:v>
      </x:c>
      <x:c r="I41" s="91" t="n">
        <x:f>IFERROR(F41/E41,0)</x:f>
        <x:v>1</x:v>
      </x:c>
      <x:c r="J41" s="79" t="n">
        <x:f>IF(H41="","",MAX(0,H41-G41))</x:f>
        <x:v>0</x:v>
      </x:c>
      <x:c r="K41" s="79" t="str">
        <x:f>IF(H41="","Yes","No")</x:f>
        <x:v>No</x:v>
      </x:c>
      <x:c r="L41" s="79" t="str">
        <x:f>IF(F41&lt;E41,"Yes","No")</x:f>
        <x:v>No</x:v>
      </x:c>
      <x:c r="M41" s="79" t="str">
        <x:f>IF(OR(K41="Yes",L41="Yes",J41&gt;0,C41="Unmapped vendor"),"Review","Ready")</x:f>
        <x:v>Ready</x:v>
      </x:c>
      <x:c r="N41" s="80" t="str">
        <x:f>'Raw ERP Export'!$J$41</x:f>
        <x:v>ERP-0037</x:v>
      </x:c>
    </x:row>
    <x:row r="42">
      <x:c r="A42" s="78" t="str">
        <x:f>'Raw ERP Export'!$A$42</x:f>
        <x:v>2026-06</x:v>
      </x:c>
      <x:c r="B42" s="79" t="str">
        <x:f>'Raw ERP Export'!$B$42</x:f>
        <x:v>V010</x:v>
      </x:c>
      <x:c r="C42" s="79" t="str">
        <x:f>IFERROR(VLOOKUP(B42,'Vendor Map'!$A$5:$B$22,2,FALSE),"Unmapped vendor")</x:f>
        <x:v>Juniper Works</x:v>
      </x:c>
      <x:c r="D42" s="79" t="str">
        <x:f>'Raw ERP Export'!$D$42</x:f>
        <x:v>Safety Training</x:v>
      </x:c>
      <x:c r="E42" s="85" t="n">
        <x:f>'Raw ERP Export'!$E$42</x:f>
        <x:v>12</x:v>
      </x:c>
      <x:c r="F42" s="85" t="n">
        <x:f>'Raw ERP Export'!$F$42</x:f>
        <x:v>12</x:v>
      </x:c>
      <x:c r="G42" s="88" t="n">
        <x:f>'Raw ERP Export'!$G$42</x:f>
        <x:v>46208</x:v>
      </x:c>
      <x:c r="H42" s="88" t="n">
        <x:f>IF('Raw ERP Export'!H42="","",'Raw ERP Export'!H42)</x:f>
        <x:v>46207</x:v>
      </x:c>
      <x:c r="I42" s="91" t="n">
        <x:f>IFERROR(F42/E42,0)</x:f>
        <x:v>1</x:v>
      </x:c>
      <x:c r="J42" s="79" t="n">
        <x:f>IF(H42="","",MAX(0,H42-G42))</x:f>
        <x:v>0</x:v>
      </x:c>
      <x:c r="K42" s="79" t="str">
        <x:f>IF(H42="","Yes","No")</x:f>
        <x:v>No</x:v>
      </x:c>
      <x:c r="L42" s="79" t="str">
        <x:f>IF(F42&lt;E42,"Yes","No")</x:f>
        <x:v>No</x:v>
      </x:c>
      <x:c r="M42" s="79" t="str">
        <x:f>IF(OR(K42="Yes",L42="Yes",J42&gt;0,C42="Unmapped vendor"),"Review","Ready")</x:f>
        <x:v>Ready</x:v>
      </x:c>
      <x:c r="N42" s="80" t="str">
        <x:f>'Raw ERP Export'!$J$42</x:f>
        <x:v>ERP-0038</x:v>
      </x:c>
    </x:row>
    <x:row r="43">
      <x:c r="A43" s="78" t="str">
        <x:f>'Raw ERP Export'!$A$43</x:f>
        <x:v>2026-06</x:v>
      </x:c>
      <x:c r="B43" s="79" t="str">
        <x:f>'Raw ERP Export'!$B$43</x:f>
        <x:v>V010</x:v>
      </x:c>
      <x:c r="C43" s="79" t="str">
        <x:f>IFERROR(VLOOKUP(B43,'Vendor Map'!$A$5:$B$22,2,FALSE),"Unmapped vendor")</x:f>
        <x:v>Juniper Works</x:v>
      </x:c>
      <x:c r="D43" s="79" t="str">
        <x:f>'Raw ERP Export'!$D$43</x:f>
        <x:v>Staffing Roster</x:v>
      </x:c>
      <x:c r="E43" s="85" t="n">
        <x:f>'Raw ERP Export'!$E$43</x:f>
        <x:v>1</x:v>
      </x:c>
      <x:c r="F43" s="85" t="n">
        <x:f>'Raw ERP Export'!$F$43</x:f>
        <x:v>1</x:v>
      </x:c>
      <x:c r="G43" s="88" t="n">
        <x:f>'Raw ERP Export'!$G$43</x:f>
        <x:v>46208</x:v>
      </x:c>
      <x:c r="H43" s="88" t="n">
        <x:f>IF('Raw ERP Export'!H43="","",'Raw ERP Export'!H43)</x:f>
        <x:v>46208</x:v>
      </x:c>
      <x:c r="I43" s="91" t="n">
        <x:f>IFERROR(F43/E43,0)</x:f>
        <x:v>1</x:v>
      </x:c>
      <x:c r="J43" s="79" t="n">
        <x:f>IF(H43="","",MAX(0,H43-G43))</x:f>
        <x:v>0</x:v>
      </x:c>
      <x:c r="K43" s="79" t="str">
        <x:f>IF(H43="","Yes","No")</x:f>
        <x:v>No</x:v>
      </x:c>
      <x:c r="L43" s="79" t="str">
        <x:f>IF(F43&lt;E43,"Yes","No")</x:f>
        <x:v>No</x:v>
      </x:c>
      <x:c r="M43" s="79" t="str">
        <x:f>IF(OR(K43="Yes",L43="Yes",J43&gt;0,C43="Unmapped vendor"),"Review","Ready")</x:f>
        <x:v>Ready</x:v>
      </x:c>
      <x:c r="N43" s="80" t="str">
        <x:f>'Raw ERP Export'!$J$43</x:f>
        <x:v>ERP-0039</x:v>
      </x:c>
    </x:row>
    <x:row r="44">
      <x:c r="A44" s="78" t="str">
        <x:f>'Raw ERP Export'!$A$44</x:f>
        <x:v>2026-06</x:v>
      </x:c>
      <x:c r="B44" s="79" t="str">
        <x:f>'Raw ERP Export'!$B$44</x:f>
        <x:v>V010</x:v>
      </x:c>
      <x:c r="C44" s="79" t="str">
        <x:f>IFERROR(VLOOKUP(B44,'Vendor Map'!$A$5:$B$22,2,FALSE),"Unmapped vendor")</x:f>
        <x:v>Juniper Works</x:v>
      </x:c>
      <x:c r="D44" s="79" t="str">
        <x:f>'Raw ERP Export'!$D$44</x:f>
        <x:v>Monthly Activity Report</x:v>
      </x:c>
      <x:c r="E44" s="85" t="n">
        <x:f>'Raw ERP Export'!$E$44</x:f>
        <x:v>1</x:v>
      </x:c>
      <x:c r="F44" s="85" t="n">
        <x:f>'Raw ERP Export'!$F$44</x:f>
        <x:v>0</x:v>
      </x:c>
      <x:c r="G44" s="88" t="n">
        <x:f>'Raw ERP Export'!$G$44</x:f>
        <x:v>46208</x:v>
      </x:c>
      <x:c r="H44" s="88" t="n">
        <x:f>IF('Raw ERP Export'!H44="","",'Raw ERP Export'!H44)</x:f>
        <x:v>46205</x:v>
      </x:c>
      <x:c r="I44" s="91" t="n">
        <x:f>IFERROR(F44/E44,0)</x:f>
        <x:v>0</x:v>
      </x:c>
      <x:c r="J44" s="79" t="n">
        <x:f>IF(H44="","",MAX(0,H44-G44))</x:f>
        <x:v>0</x:v>
      </x:c>
      <x:c r="K44" s="79" t="str">
        <x:f>IF(H44="","Yes","No")</x:f>
        <x:v>No</x:v>
      </x:c>
      <x:c r="L44" s="79" t="str">
        <x:f>IF(F44&lt;E44,"Yes","No")</x:f>
        <x:v>Yes</x:v>
      </x:c>
      <x:c r="M44" s="79" t="str">
        <x:f>IF(OR(K44="Yes",L44="Yes",J44&gt;0,C44="Unmapped vendor"),"Review","Ready")</x:f>
        <x:v>Review</x:v>
      </x:c>
      <x:c r="N44" s="80" t="str">
        <x:f>'Raw ERP Export'!$J$44</x:f>
        <x:v>ERP-0040</x:v>
      </x:c>
    </x:row>
    <x:row r="45">
      <x:c r="A45" s="78" t="str">
        <x:f>'Raw ERP Export'!$A$45</x:f>
        <x:v>2026-06</x:v>
      </x:c>
      <x:c r="B45" s="79" t="str">
        <x:f>'Raw ERP Export'!$B$45</x:f>
        <x:v>V011</x:v>
      </x:c>
      <x:c r="C45" s="79" t="str">
        <x:f>IFERROR(VLOOKUP(B45,'Vendor Map'!$A$5:$B$22,2,FALSE),"Unmapped vendor")</x:f>
        <x:v>Keystone Support</x:v>
      </x:c>
      <x:c r="D45" s="79" t="str">
        <x:f>'Raw ERP Export'!$D$45</x:f>
        <x:v>Insurance Certificate</x:v>
      </x:c>
      <x:c r="E45" s="85" t="n">
        <x:f>'Raw ERP Export'!$E$45</x:f>
        <x:v>1</x:v>
      </x:c>
      <x:c r="F45" s="85" t="n">
        <x:f>'Raw ERP Export'!$F$45</x:f>
        <x:v>1</x:v>
      </x:c>
      <x:c r="G45" s="88" t="n">
        <x:f>'Raw ERP Export'!$G$45</x:f>
        <x:v>46208</x:v>
      </x:c>
      <x:c r="H45" s="88" t="n">
        <x:f>IF('Raw ERP Export'!H45="","",'Raw ERP Export'!H45)</x:f>
        <x:v>46207</x:v>
      </x:c>
      <x:c r="I45" s="91" t="n">
        <x:f>IFERROR(F45/E45,0)</x:f>
        <x:v>1</x:v>
      </x:c>
      <x:c r="J45" s="79" t="n">
        <x:f>IF(H45="","",MAX(0,H45-G45))</x:f>
        <x:v>0</x:v>
      </x:c>
      <x:c r="K45" s="79" t="str">
        <x:f>IF(H45="","Yes","No")</x:f>
        <x:v>No</x:v>
      </x:c>
      <x:c r="L45" s="79" t="str">
        <x:f>IF(F45&lt;E45,"Yes","No")</x:f>
        <x:v>No</x:v>
      </x:c>
      <x:c r="M45" s="79" t="str">
        <x:f>IF(OR(K45="Yes",L45="Yes",J45&gt;0,C45="Unmapped vendor"),"Review","Ready")</x:f>
        <x:v>Ready</x:v>
      </x:c>
      <x:c r="N45" s="80" t="str">
        <x:f>'Raw ERP Export'!$J$45</x:f>
        <x:v>ERP-0041</x:v>
      </x:c>
    </x:row>
    <x:row r="46">
      <x:c r="A46" s="78" t="str">
        <x:f>'Raw ERP Export'!$A$46</x:f>
        <x:v>2026-06</x:v>
      </x:c>
      <x:c r="B46" s="79" t="str">
        <x:f>'Raw ERP Export'!$B$46</x:f>
        <x:v>V011</x:v>
      </x:c>
      <x:c r="C46" s="79" t="str">
        <x:f>IFERROR(VLOOKUP(B46,'Vendor Map'!$A$5:$B$22,2,FALSE),"Unmapped vendor")</x:f>
        <x:v>Keystone Support</x:v>
      </x:c>
      <x:c r="D46" s="79" t="str">
        <x:f>'Raw ERP Export'!$D$46</x:f>
        <x:v>Safety Training</x:v>
      </x:c>
      <x:c r="E46" s="85" t="n">
        <x:f>'Raw ERP Export'!$E$46</x:f>
        <x:v>12</x:v>
      </x:c>
      <x:c r="F46" s="85" t="n">
        <x:f>'Raw ERP Export'!$F$46</x:f>
        <x:v>12</x:v>
      </x:c>
      <x:c r="G46" s="88" t="n">
        <x:f>'Raw ERP Export'!$G$46</x:f>
        <x:v>46208</x:v>
      </x:c>
      <x:c r="H46" s="88" t="n">
        <x:f>IF('Raw ERP Export'!H46="","",'Raw ERP Export'!H46)</x:f>
        <x:v>46208</x:v>
      </x:c>
      <x:c r="I46" s="91" t="n">
        <x:f>IFERROR(F46/E46,0)</x:f>
        <x:v>1</x:v>
      </x:c>
      <x:c r="J46" s="79" t="n">
        <x:f>IF(H46="","",MAX(0,H46-G46))</x:f>
        <x:v>0</x:v>
      </x:c>
      <x:c r="K46" s="79" t="str">
        <x:f>IF(H46="","Yes","No")</x:f>
        <x:v>No</x:v>
      </x:c>
      <x:c r="L46" s="79" t="str">
        <x:f>IF(F46&lt;E46,"Yes","No")</x:f>
        <x:v>No</x:v>
      </x:c>
      <x:c r="M46" s="79" t="str">
        <x:f>IF(OR(K46="Yes",L46="Yes",J46&gt;0,C46="Unmapped vendor"),"Review","Ready")</x:f>
        <x:v>Ready</x:v>
      </x:c>
      <x:c r="N46" s="80" t="str">
        <x:f>'Raw ERP Export'!$J$46</x:f>
        <x:v>ERP-0042</x:v>
      </x:c>
    </x:row>
    <x:row r="47">
      <x:c r="A47" s="78" t="str">
        <x:f>'Raw ERP Export'!$A$47</x:f>
        <x:v>2026-06</x:v>
      </x:c>
      <x:c r="B47" s="79" t="str">
        <x:f>'Raw ERP Export'!$B$47</x:f>
        <x:v>V011</x:v>
      </x:c>
      <x:c r="C47" s="79" t="str">
        <x:f>IFERROR(VLOOKUP(B47,'Vendor Map'!$A$5:$B$22,2,FALSE),"Unmapped vendor")</x:f>
        <x:v>Keystone Support</x:v>
      </x:c>
      <x:c r="D47" s="79" t="str">
        <x:f>'Raw ERP Export'!$D$47</x:f>
        <x:v>Staffing Roster</x:v>
      </x:c>
      <x:c r="E47" s="85" t="n">
        <x:f>'Raw ERP Export'!$E$47</x:f>
        <x:v>1</x:v>
      </x:c>
      <x:c r="F47" s="85" t="n">
        <x:f>'Raw ERP Export'!$F$47</x:f>
        <x:v>1</x:v>
      </x:c>
      <x:c r="G47" s="88" t="n">
        <x:f>'Raw ERP Export'!$G$47</x:f>
        <x:v>46208</x:v>
      </x:c>
      <x:c r="H47" s="88" t="n">
        <x:f>IF('Raw ERP Export'!H47="","",'Raw ERP Export'!H47)</x:f>
        <x:v>46205</x:v>
      </x:c>
      <x:c r="I47" s="91" t="n">
        <x:f>IFERROR(F47/E47,0)</x:f>
        <x:v>1</x:v>
      </x:c>
      <x:c r="J47" s="79" t="n">
        <x:f>IF(H47="","",MAX(0,H47-G47))</x:f>
        <x:v>0</x:v>
      </x:c>
      <x:c r="K47" s="79" t="str">
        <x:f>IF(H47="","Yes","No")</x:f>
        <x:v>No</x:v>
      </x:c>
      <x:c r="L47" s="79" t="str">
        <x:f>IF(F47&lt;E47,"Yes","No")</x:f>
        <x:v>No</x:v>
      </x:c>
      <x:c r="M47" s="79" t="str">
        <x:f>IF(OR(K47="Yes",L47="Yes",J47&gt;0,C47="Unmapped vendor"),"Review","Ready")</x:f>
        <x:v>Ready</x:v>
      </x:c>
      <x:c r="N47" s="80" t="str">
        <x:f>'Raw ERP Export'!$J$47</x:f>
        <x:v>ERP-0043</x:v>
      </x:c>
    </x:row>
    <x:row r="48">
      <x:c r="A48" s="78" t="str">
        <x:f>'Raw ERP Export'!$A$48</x:f>
        <x:v>2026-06</x:v>
      </x:c>
      <x:c r="B48" s="79" t="str">
        <x:f>'Raw ERP Export'!$B$48</x:f>
        <x:v>V011</x:v>
      </x:c>
      <x:c r="C48" s="79" t="str">
        <x:f>IFERROR(VLOOKUP(B48,'Vendor Map'!$A$5:$B$22,2,FALSE),"Unmapped vendor")</x:f>
        <x:v>Keystone Support</x:v>
      </x:c>
      <x:c r="D48" s="79" t="str">
        <x:f>'Raw ERP Export'!$D$48</x:f>
        <x:v>Monthly Activity Report</x:v>
      </x:c>
      <x:c r="E48" s="85" t="n">
        <x:f>'Raw ERP Export'!$E$48</x:f>
        <x:v>1</x:v>
      </x:c>
      <x:c r="F48" s="85" t="n">
        <x:f>'Raw ERP Export'!$F$48</x:f>
        <x:v>1</x:v>
      </x:c>
      <x:c r="G48" s="88" t="n">
        <x:f>'Raw ERP Export'!$G$48</x:f>
        <x:v>46208</x:v>
      </x:c>
      <x:c r="H48" s="88" t="n">
        <x:f>IF('Raw ERP Export'!H48="","",'Raw ERP Export'!H48)</x:f>
        <x:v>46206</x:v>
      </x:c>
      <x:c r="I48" s="91" t="n">
        <x:f>IFERROR(F48/E48,0)</x:f>
        <x:v>1</x:v>
      </x:c>
      <x:c r="J48" s="79" t="n">
        <x:f>IF(H48="","",MAX(0,H48-G48))</x:f>
        <x:v>0</x:v>
      </x:c>
      <x:c r="K48" s="79" t="str">
        <x:f>IF(H48="","Yes","No")</x:f>
        <x:v>No</x:v>
      </x:c>
      <x:c r="L48" s="79" t="str">
        <x:f>IF(F48&lt;E48,"Yes","No")</x:f>
        <x:v>No</x:v>
      </x:c>
      <x:c r="M48" s="79" t="str">
        <x:f>IF(OR(K48="Yes",L48="Yes",J48&gt;0,C48="Unmapped vendor"),"Review","Ready")</x:f>
        <x:v>Ready</x:v>
      </x:c>
      <x:c r="N48" s="80" t="str">
        <x:f>'Raw ERP Export'!$J$48</x:f>
        <x:v>ERP-0044</x:v>
      </x:c>
    </x:row>
    <x:row r="49">
      <x:c r="A49" s="78" t="str">
        <x:f>'Raw ERP Export'!$A$49</x:f>
        <x:v>2026-06</x:v>
      </x:c>
      <x:c r="B49" s="79" t="str">
        <x:f>'Raw ERP Export'!$B$49</x:f>
        <x:v>V012</x:v>
      </x:c>
      <x:c r="C49" s="79" t="str">
        <x:f>IFERROR(VLOOKUP(B49,'Vendor Map'!$A$5:$B$22,2,FALSE),"Unmapped vendor")</x:f>
        <x:v>Lakeview Resources</x:v>
      </x:c>
      <x:c r="D49" s="79" t="str">
        <x:f>'Raw ERP Export'!$D$49</x:f>
        <x:v>Insurance Certificate</x:v>
      </x:c>
      <x:c r="E49" s="85" t="n">
        <x:f>'Raw ERP Export'!$E$49</x:f>
        <x:v>1</x:v>
      </x:c>
      <x:c r="F49" s="85" t="n">
        <x:f>'Raw ERP Export'!$F$49</x:f>
        <x:v>1</x:v>
      </x:c>
      <x:c r="G49" s="88" t="n">
        <x:f>'Raw ERP Export'!$G$49</x:f>
        <x:v>46208</x:v>
      </x:c>
      <x:c r="H49" s="88" t="n">
        <x:f>IF('Raw ERP Export'!H49="","",'Raw ERP Export'!H49)</x:f>
        <x:v>46208</x:v>
      </x:c>
      <x:c r="I49" s="91" t="n">
        <x:f>IFERROR(F49/E49,0)</x:f>
        <x:v>1</x:v>
      </x:c>
      <x:c r="J49" s="79" t="n">
        <x:f>IF(H49="","",MAX(0,H49-G49))</x:f>
        <x:v>0</x:v>
      </x:c>
      <x:c r="K49" s="79" t="str">
        <x:f>IF(H49="","Yes","No")</x:f>
        <x:v>No</x:v>
      </x:c>
      <x:c r="L49" s="79" t="str">
        <x:f>IF(F49&lt;E49,"Yes","No")</x:f>
        <x:v>No</x:v>
      </x:c>
      <x:c r="M49" s="79" t="str">
        <x:f>IF(OR(K49="Yes",L49="Yes",J49&gt;0,C49="Unmapped vendor"),"Review","Ready")</x:f>
        <x:v>Ready</x:v>
      </x:c>
      <x:c r="N49" s="80" t="str">
        <x:f>'Raw ERP Export'!$J$49</x:f>
        <x:v>ERP-0045</x:v>
      </x:c>
    </x:row>
    <x:row r="50">
      <x:c r="A50" s="78" t="str">
        <x:f>'Raw ERP Export'!$A$50</x:f>
        <x:v>2026-06</x:v>
      </x:c>
      <x:c r="B50" s="79" t="str">
        <x:f>'Raw ERP Export'!$B$50</x:f>
        <x:v>V012</x:v>
      </x:c>
      <x:c r="C50" s="79" t="str">
        <x:f>IFERROR(VLOOKUP(B50,'Vendor Map'!$A$5:$B$22,2,FALSE),"Unmapped vendor")</x:f>
        <x:v>Lakeview Resources</x:v>
      </x:c>
      <x:c r="D50" s="79" t="str">
        <x:f>'Raw ERP Export'!$D$50</x:f>
        <x:v>Safety Training</x:v>
      </x:c>
      <x:c r="E50" s="85" t="n">
        <x:f>'Raw ERP Export'!$E$50</x:f>
        <x:v>12</x:v>
      </x:c>
      <x:c r="F50" s="85" t="n">
        <x:f>'Raw ERP Export'!$F$50</x:f>
        <x:v>12</x:v>
      </x:c>
      <x:c r="G50" s="88" t="n">
        <x:f>'Raw ERP Export'!$G$50</x:f>
        <x:v>46208</x:v>
      </x:c>
      <x:c r="H50" s="88" t="n">
        <x:f>IF('Raw ERP Export'!H50="","",'Raw ERP Export'!H50)</x:f>
        <x:v>46205</x:v>
      </x:c>
      <x:c r="I50" s="91" t="n">
        <x:f>IFERROR(F50/E50,0)</x:f>
        <x:v>1</x:v>
      </x:c>
      <x:c r="J50" s="79" t="n">
        <x:f>IF(H50="","",MAX(0,H50-G50))</x:f>
        <x:v>0</x:v>
      </x:c>
      <x:c r="K50" s="79" t="str">
        <x:f>IF(H50="","Yes","No")</x:f>
        <x:v>No</x:v>
      </x:c>
      <x:c r="L50" s="79" t="str">
        <x:f>IF(F50&lt;E50,"Yes","No")</x:f>
        <x:v>No</x:v>
      </x:c>
      <x:c r="M50" s="79" t="str">
        <x:f>IF(OR(K50="Yes",L50="Yes",J50&gt;0,C50="Unmapped vendor"),"Review","Ready")</x:f>
        <x:v>Ready</x:v>
      </x:c>
      <x:c r="N50" s="80" t="str">
        <x:f>'Raw ERP Export'!$J$50</x:f>
        <x:v>ERP-0046</x:v>
      </x:c>
    </x:row>
    <x:row r="51">
      <x:c r="A51" s="78" t="str">
        <x:f>'Raw ERP Export'!$A$51</x:f>
        <x:v>2026-06</x:v>
      </x:c>
      <x:c r="B51" s="79" t="str">
        <x:f>'Raw ERP Export'!$B$51</x:f>
        <x:v>V012</x:v>
      </x:c>
      <x:c r="C51" s="79" t="str">
        <x:f>IFERROR(VLOOKUP(B51,'Vendor Map'!$A$5:$B$22,2,FALSE),"Unmapped vendor")</x:f>
        <x:v>Lakeview Resources</x:v>
      </x:c>
      <x:c r="D51" s="79" t="str">
        <x:f>'Raw ERP Export'!$D$51</x:f>
        <x:v>Staffing Roster</x:v>
      </x:c>
      <x:c r="E51" s="85" t="n">
        <x:f>'Raw ERP Export'!$E$51</x:f>
        <x:v>1</x:v>
      </x:c>
      <x:c r="F51" s="85" t="n">
        <x:f>'Raw ERP Export'!$F$51</x:f>
        <x:v>1</x:v>
      </x:c>
      <x:c r="G51" s="88" t="n">
        <x:f>'Raw ERP Export'!$G$51</x:f>
        <x:v>46208</x:v>
      </x:c>
      <x:c r="H51" s="88" t="n">
        <x:f>IF('Raw ERP Export'!H51="","",'Raw ERP Export'!H51)</x:f>
        <x:v>46206</x:v>
      </x:c>
      <x:c r="I51" s="91" t="n">
        <x:f>IFERROR(F51/E51,0)</x:f>
        <x:v>1</x:v>
      </x:c>
      <x:c r="J51" s="79" t="n">
        <x:f>IF(H51="","",MAX(0,H51-G51))</x:f>
        <x:v>0</x:v>
      </x:c>
      <x:c r="K51" s="79" t="str">
        <x:f>IF(H51="","Yes","No")</x:f>
        <x:v>No</x:v>
      </x:c>
      <x:c r="L51" s="79" t="str">
        <x:f>IF(F51&lt;E51,"Yes","No")</x:f>
        <x:v>No</x:v>
      </x:c>
      <x:c r="M51" s="79" t="str">
        <x:f>IF(OR(K51="Yes",L51="Yes",J51&gt;0,C51="Unmapped vendor"),"Review","Ready")</x:f>
        <x:v>Ready</x:v>
      </x:c>
      <x:c r="N51" s="80" t="str">
        <x:f>'Raw ERP Export'!$J$51</x:f>
        <x:v>ERP-0047</x:v>
      </x:c>
    </x:row>
    <x:row r="52">
      <x:c r="A52" s="78" t="str">
        <x:f>'Raw ERP Export'!$A$52</x:f>
        <x:v>2026-06</x:v>
      </x:c>
      <x:c r="B52" s="79" t="str">
        <x:f>'Raw ERP Export'!$B$52</x:f>
        <x:v>V012</x:v>
      </x:c>
      <x:c r="C52" s="79" t="str">
        <x:f>IFERROR(VLOOKUP(B52,'Vendor Map'!$A$5:$B$22,2,FALSE),"Unmapped vendor")</x:f>
        <x:v>Lakeview Resources</x:v>
      </x:c>
      <x:c r="D52" s="79" t="str">
        <x:f>'Raw ERP Export'!$D$52</x:f>
        <x:v>Monthly Activity Report</x:v>
      </x:c>
      <x:c r="E52" s="85" t="n">
        <x:f>'Raw ERP Export'!$E$52</x:f>
        <x:v>1</x:v>
      </x:c>
      <x:c r="F52" s="85" t="n">
        <x:f>'Raw ERP Export'!$F$52</x:f>
        <x:v>1</x:v>
      </x:c>
      <x:c r="G52" s="88" t="n">
        <x:f>'Raw ERP Export'!$G$52</x:f>
        <x:v>46208</x:v>
      </x:c>
      <x:c r="H52" s="88" t="n">
        <x:f>IF('Raw ERP Export'!H52="","",'Raw ERP Export'!H52)</x:f>
        <x:v>46207</x:v>
      </x:c>
      <x:c r="I52" s="91" t="n">
        <x:f>IFERROR(F52/E52,0)</x:f>
        <x:v>1</x:v>
      </x:c>
      <x:c r="J52" s="79" t="n">
        <x:f>IF(H52="","",MAX(0,H52-G52))</x:f>
        <x:v>0</x:v>
      </x:c>
      <x:c r="K52" s="79" t="str">
        <x:f>IF(H52="","Yes","No")</x:f>
        <x:v>No</x:v>
      </x:c>
      <x:c r="L52" s="79" t="str">
        <x:f>IF(F52&lt;E52,"Yes","No")</x:f>
        <x:v>No</x:v>
      </x:c>
      <x:c r="M52" s="79" t="str">
        <x:f>IF(OR(K52="Yes",L52="Yes",J52&gt;0,C52="Unmapped vendor"),"Review","Ready")</x:f>
        <x:v>Ready</x:v>
      </x:c>
      <x:c r="N52" s="80" t="str">
        <x:f>'Raw ERP Export'!$J$52</x:f>
        <x:v>ERP-0048</x:v>
      </x:c>
    </x:row>
    <x:row r="53">
      <x:c r="A53" s="78" t="str">
        <x:f>'Raw ERP Export'!$A$53</x:f>
        <x:v>2026-06</x:v>
      </x:c>
      <x:c r="B53" s="79" t="str">
        <x:f>'Raw ERP Export'!$B$53</x:f>
        <x:v>V013</x:v>
      </x:c>
      <x:c r="C53" s="79" t="str">
        <x:f>IFERROR(VLOOKUP(B53,'Vendor Map'!$A$5:$B$22,2,FALSE),"Unmapped vendor")</x:f>
        <x:v>Meridian Services</x:v>
      </x:c>
      <x:c r="D53" s="79" t="str">
        <x:f>'Raw ERP Export'!$D$53</x:f>
        <x:v>Insurance Certificate</x:v>
      </x:c>
      <x:c r="E53" s="85" t="n">
        <x:f>'Raw ERP Export'!$E$53</x:f>
        <x:v>1</x:v>
      </x:c>
      <x:c r="F53" s="85" t="n">
        <x:f>'Raw ERP Export'!$F$53</x:f>
        <x:v>1</x:v>
      </x:c>
      <x:c r="G53" s="88" t="n">
        <x:f>'Raw ERP Export'!$G$53</x:f>
        <x:v>46208</x:v>
      </x:c>
      <x:c r="H53" s="88" t="n">
        <x:f>IF('Raw ERP Export'!H53="","",'Raw ERP Export'!H53)</x:f>
        <x:v>46205</x:v>
      </x:c>
      <x:c r="I53" s="91" t="n">
        <x:f>IFERROR(F53/E53,0)</x:f>
        <x:v>1</x:v>
      </x:c>
      <x:c r="J53" s="79" t="n">
        <x:f>IF(H53="","",MAX(0,H53-G53))</x:f>
        <x:v>0</x:v>
      </x:c>
      <x:c r="K53" s="79" t="str">
        <x:f>IF(H53="","Yes","No")</x:f>
        <x:v>No</x:v>
      </x:c>
      <x:c r="L53" s="79" t="str">
        <x:f>IF(F53&lt;E53,"Yes","No")</x:f>
        <x:v>No</x:v>
      </x:c>
      <x:c r="M53" s="79" t="str">
        <x:f>IF(OR(K53="Yes",L53="Yes",J53&gt;0,C53="Unmapped vendor"),"Review","Ready")</x:f>
        <x:v>Ready</x:v>
      </x:c>
      <x:c r="N53" s="80" t="str">
        <x:f>'Raw ERP Export'!$J$53</x:f>
        <x:v>ERP-0049</x:v>
      </x:c>
    </x:row>
    <x:row r="54">
      <x:c r="A54" s="78" t="str">
        <x:f>'Raw ERP Export'!$A$54</x:f>
        <x:v>2026-06</x:v>
      </x:c>
      <x:c r="B54" s="79" t="str">
        <x:f>'Raw ERP Export'!$B$54</x:f>
        <x:v>V013</x:v>
      </x:c>
      <x:c r="C54" s="79" t="str">
        <x:f>IFERROR(VLOOKUP(B54,'Vendor Map'!$A$5:$B$22,2,FALSE),"Unmapped vendor")</x:f>
        <x:v>Meridian Services</x:v>
      </x:c>
      <x:c r="D54" s="79" t="str">
        <x:f>'Raw ERP Export'!$D$54</x:f>
        <x:v>Safety Training</x:v>
      </x:c>
      <x:c r="E54" s="85" t="n">
        <x:f>'Raw ERP Export'!$E$54</x:f>
        <x:v>12</x:v>
      </x:c>
      <x:c r="F54" s="85" t="n">
        <x:f>'Raw ERP Export'!$F$54</x:f>
        <x:v>12</x:v>
      </x:c>
      <x:c r="G54" s="88" t="n">
        <x:f>'Raw ERP Export'!$G$54</x:f>
        <x:v>46208</x:v>
      </x:c>
      <x:c r="H54" s="88" t="n">
        <x:f>IF('Raw ERP Export'!H54="","",'Raw ERP Export'!H54)</x:f>
        <x:v>46206</x:v>
      </x:c>
      <x:c r="I54" s="91" t="n">
        <x:f>IFERROR(F54/E54,0)</x:f>
        <x:v>1</x:v>
      </x:c>
      <x:c r="J54" s="79" t="n">
        <x:f>IF(H54="","",MAX(0,H54-G54))</x:f>
        <x:v>0</x:v>
      </x:c>
      <x:c r="K54" s="79" t="str">
        <x:f>IF(H54="","Yes","No")</x:f>
        <x:v>No</x:v>
      </x:c>
      <x:c r="L54" s="79" t="str">
        <x:f>IF(F54&lt;E54,"Yes","No")</x:f>
        <x:v>No</x:v>
      </x:c>
      <x:c r="M54" s="79" t="str">
        <x:f>IF(OR(K54="Yes",L54="Yes",J54&gt;0,C54="Unmapped vendor"),"Review","Ready")</x:f>
        <x:v>Ready</x:v>
      </x:c>
      <x:c r="N54" s="80" t="str">
        <x:f>'Raw ERP Export'!$J$54</x:f>
        <x:v>ERP-0050</x:v>
      </x:c>
    </x:row>
    <x:row r="55">
      <x:c r="A55" s="78" t="str">
        <x:f>'Raw ERP Export'!$A$55</x:f>
        <x:v>2026-06</x:v>
      </x:c>
      <x:c r="B55" s="79" t="str">
        <x:f>'Raw ERP Export'!$B$55</x:f>
        <x:v>V013</x:v>
      </x:c>
      <x:c r="C55" s="79" t="str">
        <x:f>IFERROR(VLOOKUP(B55,'Vendor Map'!$A$5:$B$22,2,FALSE),"Unmapped vendor")</x:f>
        <x:v>Meridian Services</x:v>
      </x:c>
      <x:c r="D55" s="79" t="str">
        <x:f>'Raw ERP Export'!$D$55</x:f>
        <x:v>Staffing Roster</x:v>
      </x:c>
      <x:c r="E55" s="85" t="n">
        <x:f>'Raw ERP Export'!$E$55</x:f>
        <x:v>1</x:v>
      </x:c>
      <x:c r="F55" s="85" t="n">
        <x:f>'Raw ERP Export'!$F$55</x:f>
        <x:v>1</x:v>
      </x:c>
      <x:c r="G55" s="88" t="n">
        <x:f>'Raw ERP Export'!$G$55</x:f>
        <x:v>46208</x:v>
      </x:c>
      <x:c r="H55" s="88" t="n">
        <x:f>IF('Raw ERP Export'!H55="","",'Raw ERP Export'!H55)</x:f>
        <x:v>46207</x:v>
      </x:c>
      <x:c r="I55" s="91" t="n">
        <x:f>IFERROR(F55/E55,0)</x:f>
        <x:v>1</x:v>
      </x:c>
      <x:c r="J55" s="79" t="n">
        <x:f>IF(H55="","",MAX(0,H55-G55))</x:f>
        <x:v>0</x:v>
      </x:c>
      <x:c r="K55" s="79" t="str">
        <x:f>IF(H55="","Yes","No")</x:f>
        <x:v>No</x:v>
      </x:c>
      <x:c r="L55" s="79" t="str">
        <x:f>IF(F55&lt;E55,"Yes","No")</x:f>
        <x:v>No</x:v>
      </x:c>
      <x:c r="M55" s="79" t="str">
        <x:f>IF(OR(K55="Yes",L55="Yes",J55&gt;0,C55="Unmapped vendor"),"Review","Ready")</x:f>
        <x:v>Ready</x:v>
      </x:c>
      <x:c r="N55" s="80" t="str">
        <x:f>'Raw ERP Export'!$J$55</x:f>
        <x:v>ERP-0051</x:v>
      </x:c>
    </x:row>
    <x:row r="56">
      <x:c r="A56" s="78" t="str">
        <x:f>'Raw ERP Export'!$A$56</x:f>
        <x:v>2026-06</x:v>
      </x:c>
      <x:c r="B56" s="79" t="str">
        <x:f>'Raw ERP Export'!$B$56</x:f>
        <x:v>V013</x:v>
      </x:c>
      <x:c r="C56" s="79" t="str">
        <x:f>IFERROR(VLOOKUP(B56,'Vendor Map'!$A$5:$B$22,2,FALSE),"Unmapped vendor")</x:f>
        <x:v>Meridian Services</x:v>
      </x:c>
      <x:c r="D56" s="79" t="str">
        <x:f>'Raw ERP Export'!$D$56</x:f>
        <x:v>Monthly Activity Report</x:v>
      </x:c>
      <x:c r="E56" s="85" t="n">
        <x:f>'Raw ERP Export'!$E$56</x:f>
        <x:v>1</x:v>
      </x:c>
      <x:c r="F56" s="85" t="n">
        <x:f>'Raw ERP Export'!$F$56</x:f>
        <x:v>1</x:v>
      </x:c>
      <x:c r="G56" s="88" t="n">
        <x:f>'Raw ERP Export'!$G$56</x:f>
        <x:v>46208</x:v>
      </x:c>
      <x:c r="H56" s="88" t="n">
        <x:f>IF('Raw ERP Export'!H56="","",'Raw ERP Export'!H56)</x:f>
        <x:v>46211</x:v>
      </x:c>
      <x:c r="I56" s="91" t="n">
        <x:f>IFERROR(F56/E56,0)</x:f>
        <x:v>1</x:v>
      </x:c>
      <x:c r="J56" s="79" t="n">
        <x:f>IF(H56="","",MAX(0,H56-G56))</x:f>
        <x:v>3</x:v>
      </x:c>
      <x:c r="K56" s="79" t="str">
        <x:f>IF(H56="","Yes","No")</x:f>
        <x:v>No</x:v>
      </x:c>
      <x:c r="L56" s="79" t="str">
        <x:f>IF(F56&lt;E56,"Yes","No")</x:f>
        <x:v>No</x:v>
      </x:c>
      <x:c r="M56" s="79" t="str">
        <x:f>IF(OR(K56="Yes",L56="Yes",J56&gt;0,C56="Unmapped vendor"),"Review","Ready")</x:f>
        <x:v>Review</x:v>
      </x:c>
      <x:c r="N56" s="80" t="str">
        <x:f>'Raw ERP Export'!$J$56</x:f>
        <x:v>ERP-0052</x:v>
      </x:c>
    </x:row>
    <x:row r="57">
      <x:c r="A57" s="78" t="str">
        <x:f>'Raw ERP Export'!$A$57</x:f>
        <x:v>2026-06</x:v>
      </x:c>
      <x:c r="B57" s="79" t="str">
        <x:f>'Raw ERP Export'!$B$57</x:f>
        <x:v>V014</x:v>
      </x:c>
      <x:c r="C57" s="79" t="str">
        <x:f>IFERROR(VLOOKUP(B57,'Vendor Map'!$A$5:$B$22,2,FALSE),"Unmapped vendor")</x:f>
        <x:v>Northstar Facilities</x:v>
      </x:c>
      <x:c r="D57" s="79" t="str">
        <x:f>'Raw ERP Export'!$D$57</x:f>
        <x:v>Insurance Certificate</x:v>
      </x:c>
      <x:c r="E57" s="85" t="n">
        <x:f>'Raw ERP Export'!$E$57</x:f>
        <x:v>1</x:v>
      </x:c>
      <x:c r="F57" s="85" t="n">
        <x:f>'Raw ERP Export'!$F$57</x:f>
        <x:v>0</x:v>
      </x:c>
      <x:c r="G57" s="88" t="n">
        <x:f>'Raw ERP Export'!$G$57</x:f>
        <x:v>46208</x:v>
      </x:c>
      <x:c r="H57" s="88" t="n">
        <x:f>IF('Raw ERP Export'!H57="","",'Raw ERP Export'!H57)</x:f>
        <x:v>46206</x:v>
      </x:c>
      <x:c r="I57" s="91" t="n">
        <x:f>IFERROR(F57/E57,0)</x:f>
        <x:v>0</x:v>
      </x:c>
      <x:c r="J57" s="79" t="n">
        <x:f>IF(H57="","",MAX(0,H57-G57))</x:f>
        <x:v>0</x:v>
      </x:c>
      <x:c r="K57" s="79" t="str">
        <x:f>IF(H57="","Yes","No")</x:f>
        <x:v>No</x:v>
      </x:c>
      <x:c r="L57" s="79" t="str">
        <x:f>IF(F57&lt;E57,"Yes","No")</x:f>
        <x:v>Yes</x:v>
      </x:c>
      <x:c r="M57" s="79" t="str">
        <x:f>IF(OR(K57="Yes",L57="Yes",J57&gt;0,C57="Unmapped vendor"),"Review","Ready")</x:f>
        <x:v>Review</x:v>
      </x:c>
      <x:c r="N57" s="80" t="str">
        <x:f>'Raw ERP Export'!$J$57</x:f>
        <x:v>ERP-0053</x:v>
      </x:c>
    </x:row>
    <x:row r="58">
      <x:c r="A58" s="78" t="str">
        <x:f>'Raw ERP Export'!$A$58</x:f>
        <x:v>2026-06</x:v>
      </x:c>
      <x:c r="B58" s="79" t="str">
        <x:f>'Raw ERP Export'!$B$58</x:f>
        <x:v>V014</x:v>
      </x:c>
      <x:c r="C58" s="79" t="str">
        <x:f>IFERROR(VLOOKUP(B58,'Vendor Map'!$A$5:$B$22,2,FALSE),"Unmapped vendor")</x:f>
        <x:v>Northstar Facilities</x:v>
      </x:c>
      <x:c r="D58" s="79" t="str">
        <x:f>'Raw ERP Export'!$D$58</x:f>
        <x:v>Safety Training</x:v>
      </x:c>
      <x:c r="E58" s="85" t="n">
        <x:f>'Raw ERP Export'!$E$58</x:f>
        <x:v>12</x:v>
      </x:c>
      <x:c r="F58" s="85" t="n">
        <x:f>'Raw ERP Export'!$F$58</x:f>
        <x:v>12</x:v>
      </x:c>
      <x:c r="G58" s="88" t="n">
        <x:f>'Raw ERP Export'!$G$58</x:f>
        <x:v>46208</x:v>
      </x:c>
      <x:c r="H58" s="88" t="n">
        <x:f>IF('Raw ERP Export'!H58="","",'Raw ERP Export'!H58)</x:f>
        <x:v>46207</x:v>
      </x:c>
      <x:c r="I58" s="91" t="n">
        <x:f>IFERROR(F58/E58,0)</x:f>
        <x:v>1</x:v>
      </x:c>
      <x:c r="J58" s="79" t="n">
        <x:f>IF(H58="","",MAX(0,H58-G58))</x:f>
        <x:v>0</x:v>
      </x:c>
      <x:c r="K58" s="79" t="str">
        <x:f>IF(H58="","Yes","No")</x:f>
        <x:v>No</x:v>
      </x:c>
      <x:c r="L58" s="79" t="str">
        <x:f>IF(F58&lt;E58,"Yes","No")</x:f>
        <x:v>No</x:v>
      </x:c>
      <x:c r="M58" s="79" t="str">
        <x:f>IF(OR(K58="Yes",L58="Yes",J58&gt;0,C58="Unmapped vendor"),"Review","Ready")</x:f>
        <x:v>Ready</x:v>
      </x:c>
      <x:c r="N58" s="80" t="str">
        <x:f>'Raw ERP Export'!$J$58</x:f>
        <x:v>ERP-0054</x:v>
      </x:c>
    </x:row>
    <x:row r="59">
      <x:c r="A59" s="78" t="str">
        <x:f>'Raw ERP Export'!$A$59</x:f>
        <x:v>2026-06</x:v>
      </x:c>
      <x:c r="B59" s="79" t="str">
        <x:f>'Raw ERP Export'!$B$59</x:f>
        <x:v>V014</x:v>
      </x:c>
      <x:c r="C59" s="79" t="str">
        <x:f>IFERROR(VLOOKUP(B59,'Vendor Map'!$A$5:$B$22,2,FALSE),"Unmapped vendor")</x:f>
        <x:v>Northstar Facilities</x:v>
      </x:c>
      <x:c r="D59" s="79" t="str">
        <x:f>'Raw ERP Export'!$D$59</x:f>
        <x:v>Staffing Roster</x:v>
      </x:c>
      <x:c r="E59" s="85" t="n">
        <x:f>'Raw ERP Export'!$E$59</x:f>
        <x:v>1</x:v>
      </x:c>
      <x:c r="F59" s="85" t="n">
        <x:f>'Raw ERP Export'!$F$59</x:f>
        <x:v>1</x:v>
      </x:c>
      <x:c r="G59" s="88" t="n">
        <x:f>'Raw ERP Export'!$G$59</x:f>
        <x:v>46208</x:v>
      </x:c>
      <x:c r="H59" s="88" t="n">
        <x:f>IF('Raw ERP Export'!H59="","",'Raw ERP Export'!H59)</x:f>
        <x:v>46208</x:v>
      </x:c>
      <x:c r="I59" s="91" t="n">
        <x:f>IFERROR(F59/E59,0)</x:f>
        <x:v>1</x:v>
      </x:c>
      <x:c r="J59" s="79" t="n">
        <x:f>IF(H59="","",MAX(0,H59-G59))</x:f>
        <x:v>0</x:v>
      </x:c>
      <x:c r="K59" s="79" t="str">
        <x:f>IF(H59="","Yes","No")</x:f>
        <x:v>No</x:v>
      </x:c>
      <x:c r="L59" s="79" t="str">
        <x:f>IF(F59&lt;E59,"Yes","No")</x:f>
        <x:v>No</x:v>
      </x:c>
      <x:c r="M59" s="79" t="str">
        <x:f>IF(OR(K59="Yes",L59="Yes",J59&gt;0,C59="Unmapped vendor"),"Review","Ready")</x:f>
        <x:v>Ready</x:v>
      </x:c>
      <x:c r="N59" s="80" t="str">
        <x:f>'Raw ERP Export'!$J$59</x:f>
        <x:v>ERP-0055</x:v>
      </x:c>
    </x:row>
    <x:row r="60">
      <x:c r="A60" s="78" t="str">
        <x:f>'Raw ERP Export'!$A$60</x:f>
        <x:v>2026-06</x:v>
      </x:c>
      <x:c r="B60" s="79" t="str">
        <x:f>'Raw ERP Export'!$B$60</x:f>
        <x:v>V014</x:v>
      </x:c>
      <x:c r="C60" s="79" t="str">
        <x:f>IFERROR(VLOOKUP(B60,'Vendor Map'!$A$5:$B$22,2,FALSE),"Unmapped vendor")</x:f>
        <x:v>Northstar Facilities</x:v>
      </x:c>
      <x:c r="D60" s="79" t="str">
        <x:f>'Raw ERP Export'!$D$60</x:f>
        <x:v>Monthly Activity Report</x:v>
      </x:c>
      <x:c r="E60" s="85" t="n">
        <x:f>'Raw ERP Export'!$E$60</x:f>
        <x:v>1</x:v>
      </x:c>
      <x:c r="F60" s="85" t="n">
        <x:f>'Raw ERP Export'!$F$60</x:f>
        <x:v>1</x:v>
      </x:c>
      <x:c r="G60" s="88" t="n">
        <x:f>'Raw ERP Export'!$G$60</x:f>
        <x:v>46208</x:v>
      </x:c>
      <x:c r="H60" s="88" t="n">
        <x:f>IF('Raw ERP Export'!H60="","",'Raw ERP Export'!H60)</x:f>
        <x:v>46205</x:v>
      </x:c>
      <x:c r="I60" s="91" t="n">
        <x:f>IFERROR(F60/E60,0)</x:f>
        <x:v>1</x:v>
      </x:c>
      <x:c r="J60" s="79" t="n">
        <x:f>IF(H60="","",MAX(0,H60-G60))</x:f>
        <x:v>0</x:v>
      </x:c>
      <x:c r="K60" s="79" t="str">
        <x:f>IF(H60="","Yes","No")</x:f>
        <x:v>No</x:v>
      </x:c>
      <x:c r="L60" s="79" t="str">
        <x:f>IF(F60&lt;E60,"Yes","No")</x:f>
        <x:v>No</x:v>
      </x:c>
      <x:c r="M60" s="79" t="str">
        <x:f>IF(OR(K60="Yes",L60="Yes",J60&gt;0,C60="Unmapped vendor"),"Review","Ready")</x:f>
        <x:v>Ready</x:v>
      </x:c>
      <x:c r="N60" s="80" t="str">
        <x:f>'Raw ERP Export'!$J$60</x:f>
        <x:v>ERP-0056</x:v>
      </x:c>
    </x:row>
    <x:row r="61">
      <x:c r="A61" s="78" t="str">
        <x:f>'Raw ERP Export'!$A$61</x:f>
        <x:v>2026-06</x:v>
      </x:c>
      <x:c r="B61" s="79" t="str">
        <x:f>'Raw ERP Export'!$B$61</x:f>
        <x:v>V015</x:v>
      </x:c>
      <x:c r="C61" s="79" t="str">
        <x:f>IFERROR(VLOOKUP(B61,'Vendor Map'!$A$5:$B$22,2,FALSE),"Unmapped vendor")</x:f>
        <x:v>Oakmont Partners</x:v>
      </x:c>
      <x:c r="D61" s="79" t="str">
        <x:f>'Raw ERP Export'!$D$61</x:f>
        <x:v>Insurance Certificate</x:v>
      </x:c>
      <x:c r="E61" s="85" t="n">
        <x:f>'Raw ERP Export'!$E$61</x:f>
        <x:v>1</x:v>
      </x:c>
      <x:c r="F61" s="85" t="n">
        <x:f>'Raw ERP Export'!$F$61</x:f>
        <x:v>1</x:v>
      </x:c>
      <x:c r="G61" s="88" t="n">
        <x:f>'Raw ERP Export'!$G$61</x:f>
        <x:v>46208</x:v>
      </x:c>
      <x:c r="H61" s="88" t="n">
        <x:f>IF('Raw ERP Export'!H61="","",'Raw ERP Export'!H61)</x:f>
        <x:v>46207</x:v>
      </x:c>
      <x:c r="I61" s="91" t="n">
        <x:f>IFERROR(F61/E61,0)</x:f>
        <x:v>1</x:v>
      </x:c>
      <x:c r="J61" s="79" t="n">
        <x:f>IF(H61="","",MAX(0,H61-G61))</x:f>
        <x:v>0</x:v>
      </x:c>
      <x:c r="K61" s="79" t="str">
        <x:f>IF(H61="","Yes","No")</x:f>
        <x:v>No</x:v>
      </x:c>
      <x:c r="L61" s="79" t="str">
        <x:f>IF(F61&lt;E61,"Yes","No")</x:f>
        <x:v>No</x:v>
      </x:c>
      <x:c r="M61" s="79" t="str">
        <x:f>IF(OR(K61="Yes",L61="Yes",J61&gt;0,C61="Unmapped vendor"),"Review","Ready")</x:f>
        <x:v>Ready</x:v>
      </x:c>
      <x:c r="N61" s="80" t="str">
        <x:f>'Raw ERP Export'!$J$61</x:f>
        <x:v>ERP-0057</x:v>
      </x:c>
    </x:row>
    <x:row r="62">
      <x:c r="A62" s="78" t="str">
        <x:f>'Raw ERP Export'!$A$62</x:f>
        <x:v>2026-06</x:v>
      </x:c>
      <x:c r="B62" s="79" t="str">
        <x:f>'Raw ERP Export'!$B$62</x:f>
        <x:v>V015</x:v>
      </x:c>
      <x:c r="C62" s="79" t="str">
        <x:f>IFERROR(VLOOKUP(B62,'Vendor Map'!$A$5:$B$22,2,FALSE),"Unmapped vendor")</x:f>
        <x:v>Oakmont Partners</x:v>
      </x:c>
      <x:c r="D62" s="79" t="str">
        <x:f>'Raw ERP Export'!$D$62</x:f>
        <x:v>Safety Training</x:v>
      </x:c>
      <x:c r="E62" s="85" t="n">
        <x:f>'Raw ERP Export'!$E$62</x:f>
        <x:v>12</x:v>
      </x:c>
      <x:c r="F62" s="85" t="n">
        <x:f>'Raw ERP Export'!$F$62</x:f>
        <x:v>12</x:v>
      </x:c>
      <x:c r="G62" s="88" t="n">
        <x:f>'Raw ERP Export'!$G$62</x:f>
        <x:v>46208</x:v>
      </x:c>
      <x:c r="H62" s="88" t="n">
        <x:f>IF('Raw ERP Export'!H62="","",'Raw ERP Export'!H62)</x:f>
        <x:v>46208</x:v>
      </x:c>
      <x:c r="I62" s="91" t="n">
        <x:f>IFERROR(F62/E62,0)</x:f>
        <x:v>1</x:v>
      </x:c>
      <x:c r="J62" s="79" t="n">
        <x:f>IF(H62="","",MAX(0,H62-G62))</x:f>
        <x:v>0</x:v>
      </x:c>
      <x:c r="K62" s="79" t="str">
        <x:f>IF(H62="","Yes","No")</x:f>
        <x:v>No</x:v>
      </x:c>
      <x:c r="L62" s="79" t="str">
        <x:f>IF(F62&lt;E62,"Yes","No")</x:f>
        <x:v>No</x:v>
      </x:c>
      <x:c r="M62" s="79" t="str">
        <x:f>IF(OR(K62="Yes",L62="Yes",J62&gt;0,C62="Unmapped vendor"),"Review","Ready")</x:f>
        <x:v>Ready</x:v>
      </x:c>
      <x:c r="N62" s="80" t="str">
        <x:f>'Raw ERP Export'!$J$62</x:f>
        <x:v>ERP-0058</x:v>
      </x:c>
    </x:row>
    <x:row r="63">
      <x:c r="A63" s="78" t="str">
        <x:f>'Raw ERP Export'!$A$63</x:f>
        <x:v>2026-06</x:v>
      </x:c>
      <x:c r="B63" s="79" t="str">
        <x:f>'Raw ERP Export'!$B$63</x:f>
        <x:v>V015</x:v>
      </x:c>
      <x:c r="C63" s="79" t="str">
        <x:f>IFERROR(VLOOKUP(B63,'Vendor Map'!$A$5:$B$22,2,FALSE),"Unmapped vendor")</x:f>
        <x:v>Oakmont Partners</x:v>
      </x:c>
      <x:c r="D63" s="79" t="str">
        <x:f>'Raw ERP Export'!$D$63</x:f>
        <x:v>Staffing Roster</x:v>
      </x:c>
      <x:c r="E63" s="85" t="n">
        <x:f>'Raw ERP Export'!$E$63</x:f>
        <x:v>1</x:v>
      </x:c>
      <x:c r="F63" s="85" t="n">
        <x:f>'Raw ERP Export'!$F$63</x:f>
        <x:v>1</x:v>
      </x:c>
      <x:c r="G63" s="88" t="n">
        <x:f>'Raw ERP Export'!$G$63</x:f>
        <x:v>46208</x:v>
      </x:c>
      <x:c r="H63" s="88" t="str">
        <x:f>IF('Raw ERP Export'!H63="","",'Raw ERP Export'!H63)</x:f>
      </x:c>
      <x:c r="I63" s="91" t="n">
        <x:f>IFERROR(F63/E63,0)</x:f>
        <x:v>1</x:v>
      </x:c>
      <x:c r="J63" s="79" t="str">
        <x:f>IF(H63="","",MAX(0,H63-G63))</x:f>
      </x:c>
      <x:c r="K63" s="79" t="str">
        <x:f>IF(H63="","Yes","No")</x:f>
        <x:v>Yes</x:v>
      </x:c>
      <x:c r="L63" s="79" t="str">
        <x:f>IF(F63&lt;E63,"Yes","No")</x:f>
        <x:v>No</x:v>
      </x:c>
      <x:c r="M63" s="79" t="str">
        <x:f>IF(OR(K63="Yes",L63="Yes",J63&gt;0,C63="Unmapped vendor"),"Review","Ready")</x:f>
        <x:v>Review</x:v>
      </x:c>
      <x:c r="N63" s="80" t="str">
        <x:f>'Raw ERP Export'!$J$63</x:f>
        <x:v>ERP-0059</x:v>
      </x:c>
    </x:row>
    <x:row r="64">
      <x:c r="A64" s="78" t="str">
        <x:f>'Raw ERP Export'!$A$64</x:f>
        <x:v>2026-06</x:v>
      </x:c>
      <x:c r="B64" s="79" t="str">
        <x:f>'Raw ERP Export'!$B$64</x:f>
        <x:v>V015</x:v>
      </x:c>
      <x:c r="C64" s="79" t="str">
        <x:f>IFERROR(VLOOKUP(B64,'Vendor Map'!$A$5:$B$22,2,FALSE),"Unmapped vendor")</x:f>
        <x:v>Oakmont Partners</x:v>
      </x:c>
      <x:c r="D64" s="79" t="str">
        <x:f>'Raw ERP Export'!$D$64</x:f>
        <x:v>Monthly Activity Report</x:v>
      </x:c>
      <x:c r="E64" s="85" t="n">
        <x:f>'Raw ERP Export'!$E$64</x:f>
        <x:v>1</x:v>
      </x:c>
      <x:c r="F64" s="85" t="n">
        <x:f>'Raw ERP Export'!$F$64</x:f>
        <x:v>1</x:v>
      </x:c>
      <x:c r="G64" s="88" t="n">
        <x:f>'Raw ERP Export'!$G$64</x:f>
        <x:v>46208</x:v>
      </x:c>
      <x:c r="H64" s="88" t="n">
        <x:f>IF('Raw ERP Export'!H64="","",'Raw ERP Export'!H64)</x:f>
        <x:v>46206</x:v>
      </x:c>
      <x:c r="I64" s="91" t="n">
        <x:f>IFERROR(F64/E64,0)</x:f>
        <x:v>1</x:v>
      </x:c>
      <x:c r="J64" s="79" t="n">
        <x:f>IF(H64="","",MAX(0,H64-G64))</x:f>
        <x:v>0</x:v>
      </x:c>
      <x:c r="K64" s="79" t="str">
        <x:f>IF(H64="","Yes","No")</x:f>
        <x:v>No</x:v>
      </x:c>
      <x:c r="L64" s="79" t="str">
        <x:f>IF(F64&lt;E64,"Yes","No")</x:f>
        <x:v>No</x:v>
      </x:c>
      <x:c r="M64" s="79" t="str">
        <x:f>IF(OR(K64="Yes",L64="Yes",J64&gt;0,C64="Unmapped vendor"),"Review","Ready")</x:f>
        <x:v>Ready</x:v>
      </x:c>
      <x:c r="N64" s="80" t="str">
        <x:f>'Raw ERP Export'!$J$64</x:f>
        <x:v>ERP-0060</x:v>
      </x:c>
    </x:row>
    <x:row r="65">
      <x:c r="A65" s="78" t="str">
        <x:f>'Raw ERP Export'!$A$65</x:f>
        <x:v>2026-06</x:v>
      </x:c>
      <x:c r="B65" s="79" t="str">
        <x:f>'Raw ERP Export'!$B$65</x:f>
        <x:v>V016</x:v>
      </x:c>
      <x:c r="C65" s="79" t="str">
        <x:f>IFERROR(VLOOKUP(B65,'Vendor Map'!$A$5:$B$22,2,FALSE),"Unmapped vendor")</x:f>
        <x:v>Pinecrest Solutions</x:v>
      </x:c>
      <x:c r="D65" s="79" t="str">
        <x:f>'Raw ERP Export'!$D$65</x:f>
        <x:v>Insurance Certificate</x:v>
      </x:c>
      <x:c r="E65" s="85" t="n">
        <x:f>'Raw ERP Export'!$E$65</x:f>
        <x:v>1</x:v>
      </x:c>
      <x:c r="F65" s="85" t="n">
        <x:f>'Raw ERP Export'!$F$65</x:f>
        <x:v>1</x:v>
      </x:c>
      <x:c r="G65" s="88" t="n">
        <x:f>'Raw ERP Export'!$G$65</x:f>
        <x:v>46208</x:v>
      </x:c>
      <x:c r="H65" s="88" t="n">
        <x:f>IF('Raw ERP Export'!H65="","",'Raw ERP Export'!H65)</x:f>
        <x:v>46208</x:v>
      </x:c>
      <x:c r="I65" s="91" t="n">
        <x:f>IFERROR(F65/E65,0)</x:f>
        <x:v>1</x:v>
      </x:c>
      <x:c r="J65" s="79" t="n">
        <x:f>IF(H65="","",MAX(0,H65-G65))</x:f>
        <x:v>0</x:v>
      </x:c>
      <x:c r="K65" s="79" t="str">
        <x:f>IF(H65="","Yes","No")</x:f>
        <x:v>No</x:v>
      </x:c>
      <x:c r="L65" s="79" t="str">
        <x:f>IF(F65&lt;E65,"Yes","No")</x:f>
        <x:v>No</x:v>
      </x:c>
      <x:c r="M65" s="79" t="str">
        <x:f>IF(OR(K65="Yes",L65="Yes",J65&gt;0,C65="Unmapped vendor"),"Review","Ready")</x:f>
        <x:v>Ready</x:v>
      </x:c>
      <x:c r="N65" s="80" t="str">
        <x:f>'Raw ERP Export'!$J$65</x:f>
        <x:v>ERP-0061</x:v>
      </x:c>
    </x:row>
    <x:row r="66">
      <x:c r="A66" s="78" t="str">
        <x:f>'Raw ERP Export'!$A$66</x:f>
        <x:v>2026-06</x:v>
      </x:c>
      <x:c r="B66" s="79" t="str">
        <x:f>'Raw ERP Export'!$B$66</x:f>
        <x:v>V016</x:v>
      </x:c>
      <x:c r="C66" s="79" t="str">
        <x:f>IFERROR(VLOOKUP(B66,'Vendor Map'!$A$5:$B$22,2,FALSE),"Unmapped vendor")</x:f>
        <x:v>Pinecrest Solutions</x:v>
      </x:c>
      <x:c r="D66" s="79" t="str">
        <x:f>'Raw ERP Export'!$D$66</x:f>
        <x:v>Safety Training</x:v>
      </x:c>
      <x:c r="E66" s="85" t="n">
        <x:f>'Raw ERP Export'!$E$66</x:f>
        <x:v>12</x:v>
      </x:c>
      <x:c r="F66" s="85" t="n">
        <x:f>'Raw ERP Export'!$F$66</x:f>
        <x:v>12</x:v>
      </x:c>
      <x:c r="G66" s="88" t="n">
        <x:f>'Raw ERP Export'!$G$66</x:f>
        <x:v>46208</x:v>
      </x:c>
      <x:c r="H66" s="88" t="n">
        <x:f>IF('Raw ERP Export'!H66="","",'Raw ERP Export'!H66)</x:f>
        <x:v>46205</x:v>
      </x:c>
      <x:c r="I66" s="91" t="n">
        <x:f>IFERROR(F66/E66,0)</x:f>
        <x:v>1</x:v>
      </x:c>
      <x:c r="J66" s="79" t="n">
        <x:f>IF(H66="","",MAX(0,H66-G66))</x:f>
        <x:v>0</x:v>
      </x:c>
      <x:c r="K66" s="79" t="str">
        <x:f>IF(H66="","Yes","No")</x:f>
        <x:v>No</x:v>
      </x:c>
      <x:c r="L66" s="79" t="str">
        <x:f>IF(F66&lt;E66,"Yes","No")</x:f>
        <x:v>No</x:v>
      </x:c>
      <x:c r="M66" s="79" t="str">
        <x:f>IF(OR(K66="Yes",L66="Yes",J66&gt;0,C66="Unmapped vendor"),"Review","Ready")</x:f>
        <x:v>Ready</x:v>
      </x:c>
      <x:c r="N66" s="80" t="str">
        <x:f>'Raw ERP Export'!$J$66</x:f>
        <x:v>ERP-0062</x:v>
      </x:c>
    </x:row>
    <x:row r="67">
      <x:c r="A67" s="78" t="str">
        <x:f>'Raw ERP Export'!$A$67</x:f>
        <x:v>2026-06</x:v>
      </x:c>
      <x:c r="B67" s="79" t="str">
        <x:f>'Raw ERP Export'!$B$67</x:f>
        <x:v>V016</x:v>
      </x:c>
      <x:c r="C67" s="79" t="str">
        <x:f>IFERROR(VLOOKUP(B67,'Vendor Map'!$A$5:$B$22,2,FALSE),"Unmapped vendor")</x:f>
        <x:v>Pinecrest Solutions</x:v>
      </x:c>
      <x:c r="D67" s="79" t="str">
        <x:f>'Raw ERP Export'!$D$67</x:f>
        <x:v>Staffing Roster</x:v>
      </x:c>
      <x:c r="E67" s="85" t="n">
        <x:f>'Raw ERP Export'!$E$67</x:f>
        <x:v>1</x:v>
      </x:c>
      <x:c r="F67" s="85" t="n">
        <x:f>'Raw ERP Export'!$F$67</x:f>
        <x:v>1</x:v>
      </x:c>
      <x:c r="G67" s="88" t="n">
        <x:f>'Raw ERP Export'!$G$67</x:f>
        <x:v>46208</x:v>
      </x:c>
      <x:c r="H67" s="88" t="n">
        <x:f>IF('Raw ERP Export'!H67="","",'Raw ERP Export'!H67)</x:f>
        <x:v>46206</x:v>
      </x:c>
      <x:c r="I67" s="91" t="n">
        <x:f>IFERROR(F67/E67,0)</x:f>
        <x:v>1</x:v>
      </x:c>
      <x:c r="J67" s="79" t="n">
        <x:f>IF(H67="","",MAX(0,H67-G67))</x:f>
        <x:v>0</x:v>
      </x:c>
      <x:c r="K67" s="79" t="str">
        <x:f>IF(H67="","Yes","No")</x:f>
        <x:v>No</x:v>
      </x:c>
      <x:c r="L67" s="79" t="str">
        <x:f>IF(F67&lt;E67,"Yes","No")</x:f>
        <x:v>No</x:v>
      </x:c>
      <x:c r="M67" s="79" t="str">
        <x:f>IF(OR(K67="Yes",L67="Yes",J67&gt;0,C67="Unmapped vendor"),"Review","Ready")</x:f>
        <x:v>Ready</x:v>
      </x:c>
      <x:c r="N67" s="80" t="str">
        <x:f>'Raw ERP Export'!$J$67</x:f>
        <x:v>ERP-0063</x:v>
      </x:c>
    </x:row>
    <x:row r="68">
      <x:c r="A68" s="78" t="str">
        <x:f>'Raw ERP Export'!$A$68</x:f>
        <x:v>2026-06</x:v>
      </x:c>
      <x:c r="B68" s="79" t="str">
        <x:f>'Raw ERP Export'!$B$68</x:f>
        <x:v>V016</x:v>
      </x:c>
      <x:c r="C68" s="79" t="str">
        <x:f>IFERROR(VLOOKUP(B68,'Vendor Map'!$A$5:$B$22,2,FALSE),"Unmapped vendor")</x:f>
        <x:v>Pinecrest Solutions</x:v>
      </x:c>
      <x:c r="D68" s="79" t="str">
        <x:f>'Raw ERP Export'!$D$68</x:f>
        <x:v>Monthly Activity Report</x:v>
      </x:c>
      <x:c r="E68" s="85" t="n">
        <x:f>'Raw ERP Export'!$E$68</x:f>
        <x:v>1</x:v>
      </x:c>
      <x:c r="F68" s="85" t="n">
        <x:f>'Raw ERP Export'!$F$68</x:f>
        <x:v>1</x:v>
      </x:c>
      <x:c r="G68" s="88" t="n">
        <x:f>'Raw ERP Export'!$G$68</x:f>
        <x:v>46208</x:v>
      </x:c>
      <x:c r="H68" s="88" t="n">
        <x:f>IF('Raw ERP Export'!H68="","",'Raw ERP Export'!H68)</x:f>
        <x:v>46207</x:v>
      </x:c>
      <x:c r="I68" s="91" t="n">
        <x:f>IFERROR(F68/E68,0)</x:f>
        <x:v>1</x:v>
      </x:c>
      <x:c r="J68" s="79" t="n">
        <x:f>IF(H68="","",MAX(0,H68-G68))</x:f>
        <x:v>0</x:v>
      </x:c>
      <x:c r="K68" s="79" t="str">
        <x:f>IF(H68="","Yes","No")</x:f>
        <x:v>No</x:v>
      </x:c>
      <x:c r="L68" s="79" t="str">
        <x:f>IF(F68&lt;E68,"Yes","No")</x:f>
        <x:v>No</x:v>
      </x:c>
      <x:c r="M68" s="79" t="str">
        <x:f>IF(OR(K68="Yes",L68="Yes",J68&gt;0,C68="Unmapped vendor"),"Review","Ready")</x:f>
        <x:v>Ready</x:v>
      </x:c>
      <x:c r="N68" s="80" t="str">
        <x:f>'Raw ERP Export'!$J$68</x:f>
        <x:v>ERP-0064</x:v>
      </x:c>
    </x:row>
    <x:row r="69">
      <x:c r="A69" s="78" t="str">
        <x:f>'Raw ERP Export'!$A$69</x:f>
        <x:v>2026-06</x:v>
      </x:c>
      <x:c r="B69" s="79" t="str">
        <x:f>'Raw ERP Export'!$B$69</x:f>
        <x:v>V017</x:v>
      </x:c>
      <x:c r="C69" s="79" t="str">
        <x:f>IFERROR(VLOOKUP(B69,'Vendor Map'!$A$5:$B$22,2,FALSE),"Unmapped vendor")</x:f>
        <x:v>Riverbend Support</x:v>
      </x:c>
      <x:c r="D69" s="79" t="str">
        <x:f>'Raw ERP Export'!$D$69</x:f>
        <x:v>Insurance Certificate</x:v>
      </x:c>
      <x:c r="E69" s="85" t="n">
        <x:f>'Raw ERP Export'!$E$69</x:f>
        <x:v>1</x:v>
      </x:c>
      <x:c r="F69" s="85" t="n">
        <x:f>'Raw ERP Export'!$F$69</x:f>
        <x:v>1</x:v>
      </x:c>
      <x:c r="G69" s="88" t="n">
        <x:f>'Raw ERP Export'!$G$69</x:f>
        <x:v>46208</x:v>
      </x:c>
      <x:c r="H69" s="88" t="n">
        <x:f>IF('Raw ERP Export'!H69="","",'Raw ERP Export'!H69)</x:f>
        <x:v>46205</x:v>
      </x:c>
      <x:c r="I69" s="91" t="n">
        <x:f>IFERROR(F69/E69,0)</x:f>
        <x:v>1</x:v>
      </x:c>
      <x:c r="J69" s="79" t="n">
        <x:f>IF(H69="","",MAX(0,H69-G69))</x:f>
        <x:v>0</x:v>
      </x:c>
      <x:c r="K69" s="79" t="str">
        <x:f>IF(H69="","Yes","No")</x:f>
        <x:v>No</x:v>
      </x:c>
      <x:c r="L69" s="79" t="str">
        <x:f>IF(F69&lt;E69,"Yes","No")</x:f>
        <x:v>No</x:v>
      </x:c>
      <x:c r="M69" s="79" t="str">
        <x:f>IF(OR(K69="Yes",L69="Yes",J69&gt;0,C69="Unmapped vendor"),"Review","Ready")</x:f>
        <x:v>Ready</x:v>
      </x:c>
      <x:c r="N69" s="80" t="str">
        <x:f>'Raw ERP Export'!$J$69</x:f>
        <x:v>ERP-0065</x:v>
      </x:c>
    </x:row>
    <x:row r="70">
      <x:c r="A70" s="78" t="str">
        <x:f>'Raw ERP Export'!$A$70</x:f>
        <x:v>2026-06</x:v>
      </x:c>
      <x:c r="B70" s="79" t="str">
        <x:f>'Raw ERP Export'!$B$70</x:f>
        <x:v>V017</x:v>
      </x:c>
      <x:c r="C70" s="79" t="str">
        <x:f>IFERROR(VLOOKUP(B70,'Vendor Map'!$A$5:$B$22,2,FALSE),"Unmapped vendor")</x:f>
        <x:v>Riverbend Support</x:v>
      </x:c>
      <x:c r="D70" s="79" t="str">
        <x:f>'Raw ERP Export'!$D$70</x:f>
        <x:v>Safety Training</x:v>
      </x:c>
      <x:c r="E70" s="85" t="n">
        <x:f>'Raw ERP Export'!$E$70</x:f>
        <x:v>12</x:v>
      </x:c>
      <x:c r="F70" s="85" t="n">
        <x:f>'Raw ERP Export'!$F$70</x:f>
        <x:v>11</x:v>
      </x:c>
      <x:c r="G70" s="88" t="n">
        <x:f>'Raw ERP Export'!$G$70</x:f>
        <x:v>46208</x:v>
      </x:c>
      <x:c r="H70" s="88" t="n">
        <x:f>IF('Raw ERP Export'!H70="","",'Raw ERP Export'!H70)</x:f>
        <x:v>46206</x:v>
      </x:c>
      <x:c r="I70" s="91" t="n">
        <x:f>IFERROR(F70/E70,0)</x:f>
        <x:v>0.9166666666666666</x:v>
      </x:c>
      <x:c r="J70" s="79" t="n">
        <x:f>IF(H70="","",MAX(0,H70-G70))</x:f>
        <x:v>0</x:v>
      </x:c>
      <x:c r="K70" s="79" t="str">
        <x:f>IF(H70="","Yes","No")</x:f>
        <x:v>No</x:v>
      </x:c>
      <x:c r="L70" s="79" t="str">
        <x:f>IF(F70&lt;E70,"Yes","No")</x:f>
        <x:v>Yes</x:v>
      </x:c>
      <x:c r="M70" s="79" t="str">
        <x:f>IF(OR(K70="Yes",L70="Yes",J70&gt;0,C70="Unmapped vendor"),"Review","Ready")</x:f>
        <x:v>Review</x:v>
      </x:c>
      <x:c r="N70" s="80" t="str">
        <x:f>'Raw ERP Export'!$J$70</x:f>
        <x:v>ERP-0066</x:v>
      </x:c>
    </x:row>
    <x:row r="71">
      <x:c r="A71" s="78" t="str">
        <x:f>'Raw ERP Export'!$A$71</x:f>
        <x:v>2026-06</x:v>
      </x:c>
      <x:c r="B71" s="79" t="str">
        <x:f>'Raw ERP Export'!$B$71</x:f>
        <x:v>V017</x:v>
      </x:c>
      <x:c r="C71" s="79" t="str">
        <x:f>IFERROR(VLOOKUP(B71,'Vendor Map'!$A$5:$B$22,2,FALSE),"Unmapped vendor")</x:f>
        <x:v>Riverbend Support</x:v>
      </x:c>
      <x:c r="D71" s="79" t="str">
        <x:f>'Raw ERP Export'!$D$71</x:f>
        <x:v>Staffing Roster</x:v>
      </x:c>
      <x:c r="E71" s="85" t="n">
        <x:f>'Raw ERP Export'!$E$71</x:f>
        <x:v>1</x:v>
      </x:c>
      <x:c r="F71" s="85" t="n">
        <x:f>'Raw ERP Export'!$F$71</x:f>
        <x:v>1</x:v>
      </x:c>
      <x:c r="G71" s="88" t="n">
        <x:f>'Raw ERP Export'!$G$71</x:f>
        <x:v>46208</x:v>
      </x:c>
      <x:c r="H71" s="88" t="n">
        <x:f>IF('Raw ERP Export'!H71="","",'Raw ERP Export'!H71)</x:f>
        <x:v>46207</x:v>
      </x:c>
      <x:c r="I71" s="91" t="n">
        <x:f>IFERROR(F71/E71,0)</x:f>
        <x:v>1</x:v>
      </x:c>
      <x:c r="J71" s="79" t="n">
        <x:f>IF(H71="","",MAX(0,H71-G71))</x:f>
        <x:v>0</x:v>
      </x:c>
      <x:c r="K71" s="79" t="str">
        <x:f>IF(H71="","Yes","No")</x:f>
        <x:v>No</x:v>
      </x:c>
      <x:c r="L71" s="79" t="str">
        <x:f>IF(F71&lt;E71,"Yes","No")</x:f>
        <x:v>No</x:v>
      </x:c>
      <x:c r="M71" s="79" t="str">
        <x:f>IF(OR(K71="Yes",L71="Yes",J71&gt;0,C71="Unmapped vendor"),"Review","Ready")</x:f>
        <x:v>Ready</x:v>
      </x:c>
      <x:c r="N71" s="80" t="str">
        <x:f>'Raw ERP Export'!$J$71</x:f>
        <x:v>ERP-0067</x:v>
      </x:c>
    </x:row>
    <x:row r="72">
      <x:c r="A72" s="78" t="str">
        <x:f>'Raw ERP Export'!$A$72</x:f>
        <x:v>2026-06</x:v>
      </x:c>
      <x:c r="B72" s="79" t="str">
        <x:f>'Raw ERP Export'!$B$72</x:f>
        <x:v>V017</x:v>
      </x:c>
      <x:c r="C72" s="79" t="str">
        <x:f>IFERROR(VLOOKUP(B72,'Vendor Map'!$A$5:$B$22,2,FALSE),"Unmapped vendor")</x:f>
        <x:v>Riverbend Support</x:v>
      </x:c>
      <x:c r="D72" s="79" t="str">
        <x:f>'Raw ERP Export'!$D$72</x:f>
        <x:v>Monthly Activity Report</x:v>
      </x:c>
      <x:c r="E72" s="85" t="n">
        <x:f>'Raw ERP Export'!$E$72</x:f>
        <x:v>1</x:v>
      </x:c>
      <x:c r="F72" s="85" t="n">
        <x:f>'Raw ERP Export'!$F$72</x:f>
        <x:v>1</x:v>
      </x:c>
      <x:c r="G72" s="88" t="n">
        <x:f>'Raw ERP Export'!$G$72</x:f>
        <x:v>46208</x:v>
      </x:c>
      <x:c r="H72" s="88" t="n">
        <x:f>IF('Raw ERP Export'!H72="","",'Raw ERP Export'!H72)</x:f>
        <x:v>46208</x:v>
      </x:c>
      <x:c r="I72" s="91" t="n">
        <x:f>IFERROR(F72/E72,0)</x:f>
        <x:v>1</x:v>
      </x:c>
      <x:c r="J72" s="79" t="n">
        <x:f>IF(H72="","",MAX(0,H72-G72))</x:f>
        <x:v>0</x:v>
      </x:c>
      <x:c r="K72" s="79" t="str">
        <x:f>IF(H72="","Yes","No")</x:f>
        <x:v>No</x:v>
      </x:c>
      <x:c r="L72" s="79" t="str">
        <x:f>IF(F72&lt;E72,"Yes","No")</x:f>
        <x:v>No</x:v>
      </x:c>
      <x:c r="M72" s="79" t="str">
        <x:f>IF(OR(K72="Yes",L72="Yes",J72&gt;0,C72="Unmapped vendor"),"Review","Ready")</x:f>
        <x:v>Ready</x:v>
      </x:c>
      <x:c r="N72" s="80" t="str">
        <x:f>'Raw ERP Export'!$J$72</x:f>
        <x:v>ERP-0068</x:v>
      </x:c>
    </x:row>
    <x:row r="73">
      <x:c r="A73" s="78" t="str">
        <x:f>'Raw ERP Export'!$A$73</x:f>
        <x:v>2026-06</x:v>
      </x:c>
      <x:c r="B73" s="79" t="str">
        <x:f>'Raw ERP Export'!$B$73</x:f>
        <x:v>V018</x:v>
      </x:c>
      <x:c r="C73" s="79" t="str">
        <x:f>IFERROR(VLOOKUP(B73,'Vendor Map'!$A$5:$B$22,2,FALSE),"Unmapped vendor")</x:f>
        <x:v>Summit Operations</x:v>
      </x:c>
      <x:c r="D73" s="79" t="str">
        <x:f>'Raw ERP Export'!$D$73</x:f>
        <x:v>Insurance Certificate</x:v>
      </x:c>
      <x:c r="E73" s="85" t="n">
        <x:f>'Raw ERP Export'!$E$73</x:f>
        <x:v>1</x:v>
      </x:c>
      <x:c r="F73" s="85" t="n">
        <x:f>'Raw ERP Export'!$F$73</x:f>
        <x:v>1</x:v>
      </x:c>
      <x:c r="G73" s="88" t="n">
        <x:f>'Raw ERP Export'!$G$73</x:f>
        <x:v>46208</x:v>
      </x:c>
      <x:c r="H73" s="88" t="n">
        <x:f>IF('Raw ERP Export'!H73="","",'Raw ERP Export'!H73)</x:f>
        <x:v>46211</x:v>
      </x:c>
      <x:c r="I73" s="91" t="n">
        <x:f>IFERROR(F73/E73,0)</x:f>
        <x:v>1</x:v>
      </x:c>
      <x:c r="J73" s="79" t="n">
        <x:f>IF(H73="","",MAX(0,H73-G73))</x:f>
        <x:v>3</x:v>
      </x:c>
      <x:c r="K73" s="79" t="str">
        <x:f>IF(H73="","Yes","No")</x:f>
        <x:v>No</x:v>
      </x:c>
      <x:c r="L73" s="79" t="str">
        <x:f>IF(F73&lt;E73,"Yes","No")</x:f>
        <x:v>No</x:v>
      </x:c>
      <x:c r="M73" s="79" t="str">
        <x:f>IF(OR(K73="Yes",L73="Yes",J73&gt;0,C73="Unmapped vendor"),"Review","Ready")</x:f>
        <x:v>Review</x:v>
      </x:c>
      <x:c r="N73" s="80" t="str">
        <x:f>'Raw ERP Export'!$J$73</x:f>
        <x:v>ERP-0069</x:v>
      </x:c>
    </x:row>
    <x:row r="74">
      <x:c r="A74" s="78" t="str">
        <x:f>'Raw ERP Export'!$A$74</x:f>
        <x:v>2026-06</x:v>
      </x:c>
      <x:c r="B74" s="79" t="str">
        <x:f>'Raw ERP Export'!$B$74</x:f>
        <x:v>V018</x:v>
      </x:c>
      <x:c r="C74" s="79" t="str">
        <x:f>IFERROR(VLOOKUP(B74,'Vendor Map'!$A$5:$B$22,2,FALSE),"Unmapped vendor")</x:f>
        <x:v>Summit Operations</x:v>
      </x:c>
      <x:c r="D74" s="79" t="str">
        <x:f>'Raw ERP Export'!$D$74</x:f>
        <x:v>Safety Training</x:v>
      </x:c>
      <x:c r="E74" s="85" t="n">
        <x:f>'Raw ERP Export'!$E$74</x:f>
        <x:v>12</x:v>
      </x:c>
      <x:c r="F74" s="85" t="n">
        <x:f>'Raw ERP Export'!$F$74</x:f>
        <x:v>12</x:v>
      </x:c>
      <x:c r="G74" s="88" t="n">
        <x:f>'Raw ERP Export'!$G$74</x:f>
        <x:v>46208</x:v>
      </x:c>
      <x:c r="H74" s="88" t="n">
        <x:f>IF('Raw ERP Export'!H74="","",'Raw ERP Export'!H74)</x:f>
        <x:v>46207</x:v>
      </x:c>
      <x:c r="I74" s="91" t="n">
        <x:f>IFERROR(F74/E74,0)</x:f>
        <x:v>1</x:v>
      </x:c>
      <x:c r="J74" s="79" t="n">
        <x:f>IF(H74="","",MAX(0,H74-G74))</x:f>
        <x:v>0</x:v>
      </x:c>
      <x:c r="K74" s="79" t="str">
        <x:f>IF(H74="","Yes","No")</x:f>
        <x:v>No</x:v>
      </x:c>
      <x:c r="L74" s="79" t="str">
        <x:f>IF(F74&lt;E74,"Yes","No")</x:f>
        <x:v>No</x:v>
      </x:c>
      <x:c r="M74" s="79" t="str">
        <x:f>IF(OR(K74="Yes",L74="Yes",J74&gt;0,C74="Unmapped vendor"),"Review","Ready")</x:f>
        <x:v>Ready</x:v>
      </x:c>
      <x:c r="N74" s="80" t="str">
        <x:f>'Raw ERP Export'!$J$74</x:f>
        <x:v>ERP-0070</x:v>
      </x:c>
    </x:row>
    <x:row r="75">
      <x:c r="A75" s="78" t="str">
        <x:f>'Raw ERP Export'!$A$75</x:f>
        <x:v>2026-06</x:v>
      </x:c>
      <x:c r="B75" s="79" t="str">
        <x:f>'Raw ERP Export'!$B$75</x:f>
        <x:v>V018</x:v>
      </x:c>
      <x:c r="C75" s="79" t="str">
        <x:f>IFERROR(VLOOKUP(B75,'Vendor Map'!$A$5:$B$22,2,FALSE),"Unmapped vendor")</x:f>
        <x:v>Summit Operations</x:v>
      </x:c>
      <x:c r="D75" s="79" t="str">
        <x:f>'Raw ERP Export'!$D$75</x:f>
        <x:v>Staffing Roster</x:v>
      </x:c>
      <x:c r="E75" s="85" t="n">
        <x:f>'Raw ERP Export'!$E$75</x:f>
        <x:v>1</x:v>
      </x:c>
      <x:c r="F75" s="85" t="n">
        <x:f>'Raw ERP Export'!$F$75</x:f>
        <x:v>1</x:v>
      </x:c>
      <x:c r="G75" s="88" t="n">
        <x:f>'Raw ERP Export'!$G$75</x:f>
        <x:v>46208</x:v>
      </x:c>
      <x:c r="H75" s="88" t="n">
        <x:f>IF('Raw ERP Export'!H75="","",'Raw ERP Export'!H75)</x:f>
        <x:v>46208</x:v>
      </x:c>
      <x:c r="I75" s="91" t="n">
        <x:f>IFERROR(F75/E75,0)</x:f>
        <x:v>1</x:v>
      </x:c>
      <x:c r="J75" s="79" t="n">
        <x:f>IF(H75="","",MAX(0,H75-G75))</x:f>
        <x:v>0</x:v>
      </x:c>
      <x:c r="K75" s="79" t="str">
        <x:f>IF(H75="","Yes","No")</x:f>
        <x:v>No</x:v>
      </x:c>
      <x:c r="L75" s="79" t="str">
        <x:f>IF(F75&lt;E75,"Yes","No")</x:f>
        <x:v>No</x:v>
      </x:c>
      <x:c r="M75" s="79" t="str">
        <x:f>IF(OR(K75="Yes",L75="Yes",J75&gt;0,C75="Unmapped vendor"),"Review","Ready")</x:f>
        <x:v>Ready</x:v>
      </x:c>
      <x:c r="N75" s="80" t="str">
        <x:f>'Raw ERP Export'!$J$75</x:f>
        <x:v>ERP-0071</x:v>
      </x:c>
    </x:row>
    <x:row r="76">
      <x:c r="A76" s="81" t="str">
        <x:f>'Raw ERP Export'!$A$76</x:f>
        <x:v>2026-06</x:v>
      </x:c>
      <x:c r="B76" s="82" t="str">
        <x:f>'Raw ERP Export'!$B$76</x:f>
        <x:v>V018</x:v>
      </x:c>
      <x:c r="C76" s="82" t="str">
        <x:f>IFERROR(VLOOKUP(B76,'Vendor Map'!$A$5:$B$22,2,FALSE),"Unmapped vendor")</x:f>
        <x:v>Summit Operations</x:v>
      </x:c>
      <x:c r="D76" s="82" t="str">
        <x:f>'Raw ERP Export'!$D$76</x:f>
        <x:v>Monthly Activity Report</x:v>
      </x:c>
      <x:c r="E76" s="86" t="n">
        <x:f>'Raw ERP Export'!$E$76</x:f>
        <x:v>1</x:v>
      </x:c>
      <x:c r="F76" s="86" t="n">
        <x:f>'Raw ERP Export'!$F$76</x:f>
        <x:v>1</x:v>
      </x:c>
      <x:c r="G76" s="89" t="n">
        <x:f>'Raw ERP Export'!$G$76</x:f>
        <x:v>46208</x:v>
      </x:c>
      <x:c r="H76" s="89" t="n">
        <x:f>IF('Raw ERP Export'!H76="","",'Raw ERP Export'!H76)</x:f>
        <x:v>46205</x:v>
      </x:c>
      <x:c r="I76" s="92" t="n">
        <x:f>IFERROR(F76/E76,0)</x:f>
        <x:v>1</x:v>
      </x:c>
      <x:c r="J76" s="82" t="n">
        <x:f>IF(H76="","",MAX(0,H76-G76))</x:f>
        <x:v>0</x:v>
      </x:c>
      <x:c r="K76" s="82" t="str">
        <x:f>IF(H76="","Yes","No")</x:f>
        <x:v>No</x:v>
      </x:c>
      <x:c r="L76" s="82" t="str">
        <x:f>IF(F76&lt;E76,"Yes","No")</x:f>
        <x:v>No</x:v>
      </x:c>
      <x:c r="M76" s="82" t="str">
        <x:f>IF(OR(K76="Yes",L76="Yes",J76&gt;0,C76="Unmapped vendor"),"Review","Ready")</x:f>
        <x:v>Ready</x:v>
      </x:c>
      <x:c r="N76" s="83" t="str">
        <x:f>'Raw ERP Export'!$J$76</x:f>
        <x:v>ERP-0072</x:v>
      </x:c>
    </x:row>
  </x:sheetData>
  <x:mergeCells>
    <x:mergeCell ref="A1:N1"/>
    <x:mergeCell ref="A2:N2"/>
  </x:mergeCells>
  <x:conditionalFormatting sqref="M5:M76">
    <x:cfRule type="containsText" dxfId="0" priority="1" operator="containsText" text="Review"/>
    <x:cfRule type="containsText" dxfId="1" priority="2" operator="containsText" text="Ready"/>
  </x:conditionalFormatting>
  <x:pageMargins left="0.7" right="0.7" top="0.75" bottom="0.75" header="0.3" footer="0.3"/>
  <x:tableParts count="1">
    <x:tablePart xmlns:r="http://schemas.openxmlformats.org/officeDocument/2006/relationships" r:id="R65ddc410b99c4f65"/>
  </x:tableParts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0" hidden="0" customWidth="1"/>
    <x:col min="2" max="2" width="15" hidden="0" customWidth="1"/>
    <x:col min="3" max="3" width="15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</x:cols>
  <x:sheetData>
    <x:row r="1" ht="34" customHeight="1">
      <x:c r="A1" s="3" t="str">
        <x:v>Vendor Compliance Report - Example Output</x:v>
      </x:c>
      <x:c r="B1" s="3" t="str">
        <x:v>Vendor Compliance Report - Example Output</x:v>
      </x:c>
      <x:c r="C1" s="3" t="str">
        <x:v>Vendor Compliance Report - Example Output</x:v>
      </x:c>
      <x:c r="D1" s="3" t="str">
        <x:v>Vendor Compliance Report - Example Output</x:v>
      </x:c>
      <x:c r="E1" s="3" t="str">
        <x:v>Vendor Compliance Report - Example Output</x:v>
      </x:c>
      <x:c r="F1" s="3" t="str">
        <x:v>Vendor Compliance Report - Example Output</x:v>
      </x:c>
      <x:c r="G1" s="3" t="str">
        <x:v>Vendor Compliance Report - Example Output</x:v>
      </x:c>
      <x:c r="H1" s="3" t="str">
        <x:v>Vendor Compliance Report - Example Output</x:v>
      </x:c>
    </x:row>
    <x:row r="2" ht="32" customHeight="1">
      <x:c r="A2" s="7" t="str">
        <x:v>Distribution-ready example for one fictional vendor. Final human review remains an explicit control before release.</x:v>
      </x:c>
      <x:c r="B2" s="7" t="str">
        <x:v>Distribution-ready example for one fictional vendor. Final human review remains an explicit control before release.</x:v>
      </x:c>
      <x:c r="C2" s="7" t="str">
        <x:v>Distribution-ready example for one fictional vendor. Final human review remains an explicit control before release.</x:v>
      </x:c>
      <x:c r="D2" s="7" t="str">
        <x:v>Distribution-ready example for one fictional vendor. Final human review remains an explicit control before release.</x:v>
      </x:c>
      <x:c r="E2" s="7" t="str">
        <x:v>Distribution-ready example for one fictional vendor. Final human review remains an explicit control before release.</x:v>
      </x:c>
      <x:c r="F2" s="7" t="str">
        <x:v>Distribution-ready example for one fictional vendor. Final human review remains an explicit control before release.</x:v>
      </x:c>
      <x:c r="G2" s="7" t="str">
        <x:v>Distribution-ready example for one fictional vendor. Final human review remains an explicit control before release.</x:v>
      </x:c>
      <x:c r="H2" s="7" t="str">
        <x:v>Distribution-ready example for one fictional vendor. Final human review remains an explicit control before release.</x:v>
      </x:c>
    </x:row>
    <x:row r="4">
      <x:c r="A4" s="93" t="str">
        <x:v>Report Month</x:v>
      </x:c>
      <x:c r="B4" t="str">
        <x:v>2026-06</x:v>
      </x:c>
    </x:row>
    <x:row r="5">
      <x:c r="A5" s="93" t="str">
        <x:v>Vendor ID</x:v>
      </x:c>
      <x:c r="B5" t="str">
        <x:v>V001</x:v>
      </x:c>
    </x:row>
    <x:row r="6">
      <x:c r="A6" s="93" t="str">
        <x:v>Vendor</x:v>
      </x:c>
      <x:c r="B6" t="str">
        <x:v>Alder Community Services</x:v>
      </x:c>
    </x:row>
    <x:row r="7">
      <x:c r="A7" s="93" t="str">
        <x:v>Review Status</x:v>
      </x:c>
      <x:c r="B7" t="str">
        <x:f>IF(COUNTIFS('Standardized Data'!$B$5:$B$76,B5,'Standardized Data'!$M$5:$M$76,"Review")&gt;0,"Review exceptions before release","Ready for release")</x:f>
        <x:v>Review exceptions before release</x:v>
      </x:c>
    </x:row>
    <x:row r="10">
      <x:c r="A10" s="16" t="str">
        <x:v>Requirement</x:v>
      </x:c>
      <x:c r="B10" s="74" t="str">
        <x:v>Expected</x:v>
      </x:c>
      <x:c r="C10" s="74" t="str">
        <x:v>Received</x:v>
      </x:c>
      <x:c r="D10" s="74" t="str">
        <x:v>Completion</x:v>
      </x:c>
      <x:c r="E10" s="74" t="str">
        <x:v>Due Date</x:v>
      </x:c>
      <x:c r="F10" s="74" t="str">
        <x:v>Submitted</x:v>
      </x:c>
      <x:c r="G10" s="74" t="str">
        <x:v>Days Late</x:v>
      </x:c>
      <x:c r="H10" s="17" t="str">
        <x:v>QA Status</x:v>
      </x:c>
    </x:row>
    <x:row r="11">
      <x:c r="A11" t="str">
        <x:f>'Standardized Data'!D5</x:f>
        <x:v>Insurance Certificate</x:v>
      </x:c>
      <x:c r="B11" s="94" t="n">
        <x:f>'Standardized Data'!E5</x:f>
        <x:v>1</x:v>
      </x:c>
      <x:c r="C11" s="94" t="n">
        <x:f>'Standardized Data'!F5</x:f>
        <x:v>0</x:v>
      </x:c>
      <x:c r="D11" s="95" t="n">
        <x:f>'Standardized Data'!I5</x:f>
        <x:v>0</x:v>
      </x:c>
      <x:c r="E11" s="96" t="n">
        <x:f>'Standardized Data'!G5</x:f>
        <x:v>46208</x:v>
      </x:c>
      <x:c r="F11" s="96" t="str">
        <x:f>IF('Standardized Data'!H5="","",'Standardized Data'!H5)</x:f>
      </x:c>
      <x:c r="G11" t="str">
        <x:f>'Standardized Data'!J5</x:f>
      </x:c>
      <x:c r="H11" t="str">
        <x:f>'Standardized Data'!M5</x:f>
        <x:v>Review</x:v>
      </x:c>
    </x:row>
    <x:row r="12">
      <x:c r="A12" t="str">
        <x:f>'Standardized Data'!D6</x:f>
        <x:v>Safety Training</x:v>
      </x:c>
      <x:c r="B12" s="94" t="n">
        <x:f>'Standardized Data'!E6</x:f>
        <x:v>12</x:v>
      </x:c>
      <x:c r="C12" s="94" t="n">
        <x:f>'Standardized Data'!F6</x:f>
        <x:v>12</x:v>
      </x:c>
      <x:c r="D12" s="95" t="n">
        <x:f>'Standardized Data'!I6</x:f>
        <x:v>1</x:v>
      </x:c>
      <x:c r="E12" s="96" t="n">
        <x:f>'Standardized Data'!G6</x:f>
        <x:v>46208</x:v>
      </x:c>
      <x:c r="F12" s="96" t="n">
        <x:f>IF('Standardized Data'!H6="","",'Standardized Data'!H6)</x:f>
        <x:v>46206</x:v>
      </x:c>
      <x:c r="G12" t="n">
        <x:f>'Standardized Data'!J6</x:f>
        <x:v>0</x:v>
      </x:c>
      <x:c r="H12" t="str">
        <x:f>'Standardized Data'!M6</x:f>
        <x:v>Ready</x:v>
      </x:c>
    </x:row>
    <x:row r="13">
      <x:c r="A13" t="str">
        <x:f>'Standardized Data'!D7</x:f>
        <x:v>Staffing Roster</x:v>
      </x:c>
      <x:c r="B13" s="94" t="n">
        <x:f>'Standardized Data'!E7</x:f>
        <x:v>1</x:v>
      </x:c>
      <x:c r="C13" s="94" t="n">
        <x:f>'Standardized Data'!F7</x:f>
        <x:v>1</x:v>
      </x:c>
      <x:c r="D13" s="95" t="n">
        <x:f>'Standardized Data'!I7</x:f>
        <x:v>1</x:v>
      </x:c>
      <x:c r="E13" s="96" t="n">
        <x:f>'Standardized Data'!G7</x:f>
        <x:v>46208</x:v>
      </x:c>
      <x:c r="F13" s="96" t="n">
        <x:f>IF('Standardized Data'!H7="","",'Standardized Data'!H7)</x:f>
        <x:v>46207</x:v>
      </x:c>
      <x:c r="G13" t="n">
        <x:f>'Standardized Data'!J7</x:f>
        <x:v>0</x:v>
      </x:c>
      <x:c r="H13" t="str">
        <x:f>'Standardized Data'!M7</x:f>
        <x:v>Ready</x:v>
      </x:c>
    </x:row>
    <x:row r="14">
      <x:c r="A14" t="str">
        <x:f>'Standardized Data'!D8</x:f>
        <x:v>Monthly Activity Report</x:v>
      </x:c>
      <x:c r="B14" s="94" t="n">
        <x:f>'Standardized Data'!E8</x:f>
        <x:v>1</x:v>
      </x:c>
      <x:c r="C14" s="94" t="n">
        <x:f>'Standardized Data'!F8</x:f>
        <x:v>1</x:v>
      </x:c>
      <x:c r="D14" s="95" t="n">
        <x:f>'Standardized Data'!I8</x:f>
        <x:v>1</x:v>
      </x:c>
      <x:c r="E14" s="96" t="n">
        <x:f>'Standardized Data'!G8</x:f>
        <x:v>46208</x:v>
      </x:c>
      <x:c r="F14" s="96" t="n">
        <x:f>IF('Standardized Data'!H8="","",'Standardized Data'!H8)</x:f>
        <x:v>46208</x:v>
      </x:c>
      <x:c r="G14" t="n">
        <x:f>'Standardized Data'!J8</x:f>
        <x:v>0</x:v>
      </x:c>
      <x:c r="H14" t="str">
        <x:f>'Standardized Data'!M8</x:f>
        <x:v>Ready</x:v>
      </x:c>
    </x:row>
    <x:row r="17">
      <x:c r="A17" s="10" t="str">
        <x:v>Reviewer certification</x:v>
      </x:c>
      <x:c r="B17" s="10" t="str">
        <x:v>Reviewer certification</x:v>
      </x:c>
      <x:c r="C17" s="10" t="str">
        <x:v>Reviewer certification</x:v>
      </x:c>
      <x:c r="D17" s="10" t="str">
        <x:v>Reviewer certification</x:v>
      </x:c>
      <x:c r="E17" s="10" t="str">
        <x:v>Reviewer certification</x:v>
      </x:c>
      <x:c r="F17" s="10" t="str">
        <x:v>Reviewer certification</x:v>
      </x:c>
      <x:c r="G17" s="10" t="str">
        <x:v>Reviewer certification</x:v>
      </x:c>
      <x:c r="H17" s="10" t="str">
        <x:v>Reviewer certification</x:v>
      </x:c>
    </x:row>
    <x:row r="19">
      <x:c r="A19" s="16" t="str">
        <x:v>Control</x:v>
      </x:c>
      <x:c r="B19" s="17" t="str">
        <x:v>Reviewer response</x:v>
      </x:c>
    </x:row>
    <x:row r="20">
      <x:c r="A20" t="str">
        <x:v>Exceptions resolved or documented</x:v>
      </x:c>
      <x:c r="B20" t="str">
        <x:v>Pending</x:v>
      </x:c>
    </x:row>
    <x:row r="21">
      <x:c r="A21" t="str">
        <x:v>Totals reconciled to standardized data</x:v>
      </x:c>
      <x:c r="B21" t="str">
        <x:v>Pending</x:v>
      </x:c>
    </x:row>
    <x:row r="22">
      <x:c r="A22" t="str">
        <x:v>Approved for vendor distribution</x:v>
      </x:c>
      <x:c r="B22" t="str">
        <x:v>Pending</x:v>
      </x:c>
    </x:row>
  </x:sheetData>
  <x:mergeCells>
    <x:mergeCell ref="A1:H1"/>
    <x:mergeCell ref="A2:H2"/>
    <x:mergeCell ref="A17:H17"/>
  </x:mergeCells>
  <x:conditionalFormatting sqref="B7:B7">
    <x:cfRule type="containsText" dxfId="2" priority="1" operator="containsText" text="Review"/>
  </x:conditionalFormatting>
  <x:dataValidations count="1">
    <x:dataValidation type="list" sqref="B20:B22">
      <x:formula1>"Pending,Complete,Not applicable"</x:formula1>
    </x:dataValidation>
  </x:dataValidation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0" hidden="0" customWidth="1"/>
    <x:col min="2" max="2" width="14" hidden="0" customWidth="1"/>
    <x:col min="4" max="4" width="12" hidden="0" customWidth="1"/>
    <x:col min="5" max="5" width="26" hidden="0" customWidth="1"/>
    <x:col min="6" max="6" width="22" hidden="0" customWidth="1"/>
  </x:cols>
  <x:sheetData>
    <x:row r="1" ht="34" customHeight="1">
      <x:c r="A1" s="3" t="str">
        <x:v>QA Summary</x:v>
      </x:c>
      <x:c r="B1" s="3" t="str">
        <x:v>QA Summary</x:v>
      </x:c>
      <x:c r="C1" s="3" t="str">
        <x:v>QA Summary</x:v>
      </x:c>
      <x:c r="D1" s="3" t="str">
        <x:v>QA Summary</x:v>
      </x:c>
      <x:c r="E1" s="3" t="str">
        <x:v>QA Summary</x:v>
      </x:c>
      <x:c r="F1" s="3" t="str">
        <x:v>QA Summary</x:v>
      </x:c>
      <x:c r="G1" s="3" t="str">
        <x:v>QA Summary</x:v>
      </x:c>
      <x:c r="H1" s="3" t="str">
        <x:v>QA Summary</x:v>
      </x:c>
    </x:row>
    <x:row r="2" ht="32" customHeight="1">
      <x:c r="A2" s="7" t="str">
        <x:v>Exception counts update from the standardized data and provide a visible human-review queue.</x:v>
      </x:c>
      <x:c r="B2" s="7" t="str">
        <x:v>Exception counts update from the standardized data and provide a visible human-review queue.</x:v>
      </x:c>
      <x:c r="C2" s="7" t="str">
        <x:v>Exception counts update from the standardized data and provide a visible human-review queue.</x:v>
      </x:c>
      <x:c r="D2" s="7" t="str">
        <x:v>Exception counts update from the standardized data and provide a visible human-review queue.</x:v>
      </x:c>
      <x:c r="E2" s="7" t="str">
        <x:v>Exception counts update from the standardized data and provide a visible human-review queue.</x:v>
      </x:c>
      <x:c r="F2" s="7" t="str">
        <x:v>Exception counts update from the standardized data and provide a visible human-review queue.</x:v>
      </x:c>
      <x:c r="G2" s="7" t="str">
        <x:v>Exception counts update from the standardized data and provide a visible human-review queue.</x:v>
      </x:c>
      <x:c r="H2" s="7" t="str">
        <x:v>Exception counts update from the standardized data and provide a visible human-review queue.</x:v>
      </x:c>
    </x:row>
    <x:row r="4">
      <x:c r="A4" s="16" t="str">
        <x:v>Control</x:v>
      </x:c>
      <x:c r="B4" s="17" t="str">
        <x:v>Count</x:v>
      </x:c>
      <x:c r="D4" s="16" t="str">
        <x:v>Vendor ID</x:v>
      </x:c>
      <x:c r="E4" s="74" t="str">
        <x:v>Vendor</x:v>
      </x:c>
      <x:c r="F4" s="17" t="str">
        <x:v>Items Requiring Review</x:v>
      </x:c>
      <x:c r="H4" s="16" t="str">
        <x:v>Release Status</x:v>
      </x:c>
      <x:c r="I4" s="17" t="str">
        <x:v>Records</x:v>
      </x:c>
    </x:row>
    <x:row r="5">
      <x:c r="A5" s="97" t="str">
        <x:v>Source records</x:v>
      </x:c>
      <x:c r="B5" s="100" t="n">
        <x:f>COUNTA('Standardized Data'!$N$5:$N$76)</x:f>
        <x:v>72</x:v>
      </x:c>
      <x:c r="D5" t="str">
        <x:v>V001</x:v>
      </x:c>
      <x:c r="E5" t="str">
        <x:v>Alder Community Services</x:v>
      </x:c>
      <x:c r="F5" s="94" t="n">
        <x:f>COUNTIFS('Standardized Data'!$B$5:$B$76,D5,'Standardized Data'!$M$5:$M$76,"Review")</x:f>
        <x:v>1</x:v>
      </x:c>
      <x:c r="H5" s="18" t="str">
        <x:v>Ready</x:v>
      </x:c>
      <x:c r="I5" s="19" t="n">
        <x:f>B6</x:f>
        <x:v>60</x:v>
      </x:c>
    </x:row>
    <x:row r="6">
      <x:c r="A6" s="97" t="str">
        <x:v>Ready records</x:v>
      </x:c>
      <x:c r="B6" s="100" t="n">
        <x:f>COUNTIF('Standardized Data'!$M$5:$M$76,"Ready")</x:f>
        <x:v>60</x:v>
      </x:c>
      <x:c r="D6" t="str">
        <x:v>V002</x:v>
      </x:c>
      <x:c r="E6" t="str">
        <x:v>Blue Ridge Facilities</x:v>
      </x:c>
      <x:c r="F6" s="94" t="n">
        <x:f>COUNTIFS('Standardized Data'!$B$5:$B$76,D6,'Standardized Data'!$M$5:$M$76,"Review")</x:f>
        <x:v>0</x:v>
      </x:c>
      <x:c r="H6" s="22" t="str">
        <x:v>Review</x:v>
      </x:c>
      <x:c r="I6" s="23" t="n">
        <x:f>B7</x:f>
        <x:v>12</x:v>
      </x:c>
    </x:row>
    <x:row r="7">
      <x:c r="A7" s="97" t="str">
        <x:v>Records requiring review</x:v>
      </x:c>
      <x:c r="B7" s="100" t="n">
        <x:f>COUNTIF('Standardized Data'!$M$5:$M$76,"Review")</x:f>
        <x:v>12</x:v>
      </x:c>
      <x:c r="D7" t="str">
        <x:v>V003</x:v>
      </x:c>
      <x:c r="E7" t="str">
        <x:v>Cedar Point Logistics</x:v>
      </x:c>
      <x:c r="F7" s="94" t="n">
        <x:f>COUNTIFS('Standardized Data'!$B$5:$B$76,D7,'Standardized Data'!$M$5:$M$76,"Review")</x:f>
        <x:v>0</x:v>
      </x:c>
    </x:row>
    <x:row r="8">
      <x:c r="A8" s="97" t="str">
        <x:v>Missing submissions</x:v>
      </x:c>
      <x:c r="B8" s="100" t="n">
        <x:f>COUNTIF('Standardized Data'!$K$5:$K$76,"Yes")</x:f>
        <x:v>3</x:v>
      </x:c>
      <x:c r="D8" t="str">
        <x:v>V004</x:v>
      </x:c>
      <x:c r="E8" t="str">
        <x:v>Delta Event Support</x:v>
      </x:c>
      <x:c r="F8" s="94" t="n">
        <x:f>COUNTIFS('Standardized Data'!$B$5:$B$76,D8,'Standardized Data'!$M$5:$M$76,"Review")</x:f>
        <x:v>1</x:v>
      </x:c>
    </x:row>
    <x:row r="9">
      <x:c r="A9" s="97" t="str">
        <x:v>Late submissions</x:v>
      </x:c>
      <x:c r="B9" s="100" t="n">
        <x:f>COUNTIF('Standardized Data'!$J$5:$J$76,"&gt;0")</x:f>
        <x:v>4</x:v>
      </x:c>
      <x:c r="D9" t="str">
        <x:v>V005</x:v>
      </x:c>
      <x:c r="E9" t="str">
        <x:v>Everwell Services</x:v>
      </x:c>
      <x:c r="F9" s="94" t="n">
        <x:f>COUNTIFS('Standardized Data'!$B$5:$B$76,D9,'Standardized Data'!$M$5:$M$76,"Review")</x:f>
        <x:v>1</x:v>
      </x:c>
    </x:row>
    <x:row r="10">
      <x:c r="D10" t="str">
        <x:v>V006</x:v>
      </x:c>
      <x:c r="E10" t="str">
        <x:v>Fairview Operations</x:v>
      </x:c>
      <x:c r="F10" s="94" t="n">
        <x:f>COUNTIFS('Standardized Data'!$B$5:$B$76,D10,'Standardized Data'!$M$5:$M$76,"Review")</x:f>
        <x:v>0</x:v>
      </x:c>
    </x:row>
    <x:row r="11">
      <x:c r="D11" t="str">
        <x:v>V007</x:v>
      </x:c>
      <x:c r="E11" t="str">
        <x:v>Greenline Partners</x:v>
      </x:c>
      <x:c r="F11" s="94" t="n">
        <x:f>COUNTIFS('Standardized Data'!$B$5:$B$76,D11,'Standardized Data'!$M$5:$M$76,"Review")</x:f>
        <x:v>1</x:v>
      </x:c>
    </x:row>
    <x:row r="12">
      <x:c r="D12" t="str">
        <x:v>V008</x:v>
      </x:c>
      <x:c r="E12" t="str">
        <x:v>Harborstone Group</x:v>
      </x:c>
      <x:c r="F12" s="94" t="n">
        <x:f>COUNTIFS('Standardized Data'!$B$5:$B$76,D12,'Standardized Data'!$M$5:$M$76,"Review")</x:f>
        <x:v>1</x:v>
      </x:c>
    </x:row>
    <x:row r="13">
      <x:c r="D13" t="str">
        <x:v>V009</x:v>
      </x:c>
      <x:c r="E13" t="str">
        <x:v>Ironwood Services</x:v>
      </x:c>
      <x:c r="F13" s="94" t="n">
        <x:f>COUNTIFS('Standardized Data'!$B$5:$B$76,D13,'Standardized Data'!$M$5:$M$76,"Review")</x:f>
        <x:v>1</x:v>
      </x:c>
    </x:row>
    <x:row r="14">
      <x:c r="D14" t="str">
        <x:v>V010</x:v>
      </x:c>
      <x:c r="E14" t="str">
        <x:v>Juniper Works</x:v>
      </x:c>
      <x:c r="F14" s="94" t="n">
        <x:f>COUNTIFS('Standardized Data'!$B$5:$B$76,D14,'Standardized Data'!$M$5:$M$76,"Review")</x:f>
        <x:v>1</x:v>
      </x:c>
    </x:row>
    <x:row r="15">
      <x:c r="D15" t="str">
        <x:v>V011</x:v>
      </x:c>
      <x:c r="E15" t="str">
        <x:v>Keystone Support</x:v>
      </x:c>
      <x:c r="F15" s="94" t="n">
        <x:f>COUNTIFS('Standardized Data'!$B$5:$B$76,D15,'Standardized Data'!$M$5:$M$76,"Review")</x:f>
        <x:v>0</x:v>
      </x:c>
    </x:row>
    <x:row r="16">
      <x:c r="D16" t="str">
        <x:v>V012</x:v>
      </x:c>
      <x:c r="E16" t="str">
        <x:v>Lakeview Resources</x:v>
      </x:c>
      <x:c r="F16" s="94" t="n">
        <x:f>COUNTIFS('Standardized Data'!$B$5:$B$76,D16,'Standardized Data'!$M$5:$M$76,"Review")</x:f>
        <x:v>0</x:v>
      </x:c>
    </x:row>
    <x:row r="17">
      <x:c r="D17" t="str">
        <x:v>V013</x:v>
      </x:c>
      <x:c r="E17" t="str">
        <x:v>Meridian Services</x:v>
      </x:c>
      <x:c r="F17" s="94" t="n">
        <x:f>COUNTIFS('Standardized Data'!$B$5:$B$76,D17,'Standardized Data'!$M$5:$M$76,"Review")</x:f>
        <x:v>1</x:v>
      </x:c>
    </x:row>
    <x:row r="18">
      <x:c r="D18" t="str">
        <x:v>V014</x:v>
      </x:c>
      <x:c r="E18" t="str">
        <x:v>Northstar Facilities</x:v>
      </x:c>
      <x:c r="F18" s="94" t="n">
        <x:f>COUNTIFS('Standardized Data'!$B$5:$B$76,D18,'Standardized Data'!$M$5:$M$76,"Review")</x:f>
        <x:v>1</x:v>
      </x:c>
    </x:row>
    <x:row r="19">
      <x:c r="D19" t="str">
        <x:v>V015</x:v>
      </x:c>
      <x:c r="E19" t="str">
        <x:v>Oakmont Partners</x:v>
      </x:c>
      <x:c r="F19" s="94" t="n">
        <x:f>COUNTIFS('Standardized Data'!$B$5:$B$76,D19,'Standardized Data'!$M$5:$M$76,"Review")</x:f>
        <x:v>1</x:v>
      </x:c>
    </x:row>
    <x:row r="20">
      <x:c r="D20" t="str">
        <x:v>V016</x:v>
      </x:c>
      <x:c r="E20" t="str">
        <x:v>Pinecrest Solutions</x:v>
      </x:c>
      <x:c r="F20" s="94" t="n">
        <x:f>COUNTIFS('Standardized Data'!$B$5:$B$76,D20,'Standardized Data'!$M$5:$M$76,"Review")</x:f>
        <x:v>0</x:v>
      </x:c>
    </x:row>
    <x:row r="21">
      <x:c r="D21" t="str">
        <x:v>V017</x:v>
      </x:c>
      <x:c r="E21" t="str">
        <x:v>Riverbend Support</x:v>
      </x:c>
      <x:c r="F21" s="94" t="n">
        <x:f>COUNTIFS('Standardized Data'!$B$5:$B$76,D21,'Standardized Data'!$M$5:$M$76,"Review")</x:f>
        <x:v>1</x:v>
      </x:c>
    </x:row>
    <x:row r="22">
      <x:c r="D22" t="str">
        <x:v>V018</x:v>
      </x:c>
      <x:c r="E22" t="str">
        <x:v>Summit Operations</x:v>
      </x:c>
      <x:c r="F22" s="94" t="n">
        <x:f>COUNTIFS('Standardized Data'!$B$5:$B$76,D22,'Standardized Data'!$M$5:$M$76,"Review")</x:f>
        <x:v>1</x:v>
      </x:c>
    </x:row>
  </x:sheetData>
  <x:mergeCells>
    <x:mergeCell ref="A1:H1"/>
    <x:mergeCell ref="A2:H2"/>
  </x:mergeCells>
  <x:conditionalFormatting sqref="F5:F22">
    <x:cfRule type="dataBar" priority="1">
      <x:dataBar>
        <x:cfvo type="min"/>
        <x:cfvo type="max"/>
        <x:color rgb="FF6857A8"/>
      </x:dataBar>
      <x:extLst>
        <x:ext xmlns:x14="http://schemas.microsoft.com/office/spreadsheetml/2009/9/main" uri="{B025F937-C7B1-47D3-B67F-A62EFF666E3E}">
          <x14:id>{95A04635-7765-2404-F5B5-5E8ECF9A258B}</x14:id>
        </x:ext>
      </x:extLst>
    </x:cfRule>
  </x:conditionalFormatting>
  <x:pageMargins left="0.7" right="0.7" top="0.75" bottom="0.75" header="0.3" footer="0.3"/>
  <x:drawing xmlns:r="http://schemas.openxmlformats.org/officeDocument/2006/relationships" r:id="R07fa6a99c0d94cce"/>
  <x:extLst>
    <x:ext xmlns:x14="http://schemas.microsoft.com/office/spreadsheetml/2009/9/main" xmlns:xm="http://schemas.microsoft.com/office/excel/2006/main" uri="{78C0D931-6437-407d-A8EE-F0AAD7539E65}">
      <x14:conditionalFormattings>
        <x14:conditionalFormatting>
          <x14:cfRule type="dataBar" priority="1" id="{95A04635-7765-2404-F5B5-5E8ECF9A258B}">
            <x14:dataBar gradient="0">
              <x14:cfvo type="min"/>
              <x14:cfvo type="max"/>
              <x14:fillColor rgb="FF6857A8"/>
            </x14:dataBar>
          </x14:cfRule>
          <xm:sqref>F5:F22</xm:sqref>
        </x14:conditionalFormatting>
      </x14:conditionalFormattings>
    </x:ext>
  </x:extLst>
</x:worksheet>
</file>

<file path=xl/worksheets/sheet7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0" hidden="0" customWidth="1"/>
    <x:col min="2" max="2" width="18" hidden="0" customWidth="1"/>
    <x:col min="3" max="3" width="18" hidden="0" customWidth="1"/>
    <x:col min="4" max="4" width="18" hidden="0" customWidth="1"/>
    <x:col min="5" max="5" width="19" hidden="0" customWidth="1"/>
    <x:col min="6" max="6" width="19" hidden="0" customWidth="1"/>
    <x:col min="7" max="7" width="26" hidden="0" customWidth="1"/>
    <x:col min="8" max="8" width="13" hidden="0" customWidth="1"/>
  </x:cols>
  <x:sheetData>
    <x:row r="1" ht="34" customHeight="1">
      <x:c r="A1" s="3" t="str">
        <x:v>Sample Implementation Workplan</x:v>
      </x:c>
      <x:c r="B1" s="3" t="str">
        <x:v>Sample Implementation Workplan</x:v>
      </x:c>
      <x:c r="C1" s="3" t="str">
        <x:v>Sample Implementation Workplan</x:v>
      </x:c>
      <x:c r="D1" s="3" t="str">
        <x:v>Sample Implementation Workplan</x:v>
      </x:c>
      <x:c r="E1" s="3" t="str">
        <x:v>Sample Implementation Workplan</x:v>
      </x:c>
      <x:c r="F1" s="3" t="str">
        <x:v>Sample Implementation Workplan</x:v>
      </x:c>
      <x:c r="G1" s="3" t="str">
        <x:v>Sample Implementation Workplan</x:v>
      </x:c>
      <x:c r="H1" s="3" t="str">
        <x:v>Sample Implementation Workplan</x:v>
      </x:c>
    </x:row>
    <x:row r="2" ht="32" customHeight="1">
      <x:c r="A2" s="7" t="str">
        <x:v>Representative plan produced from an Expanded Automation Assessment. Prices and timing are illustrative, not a quote to a real organization.</x:v>
      </x:c>
      <x:c r="B2" s="7" t="str">
        <x:v>Representative plan produced from an Expanded Automation Assessment. Prices and timing are illustrative, not a quote to a real organization.</x:v>
      </x:c>
      <x:c r="C2" s="7" t="str">
        <x:v>Representative plan produced from an Expanded Automation Assessment. Prices and timing are illustrative, not a quote to a real organization.</x:v>
      </x:c>
      <x:c r="D2" s="7" t="str">
        <x:v>Representative plan produced from an Expanded Automation Assessment. Prices and timing are illustrative, not a quote to a real organization.</x:v>
      </x:c>
      <x:c r="E2" s="7" t="str">
        <x:v>Representative plan produced from an Expanded Automation Assessment. Prices and timing are illustrative, not a quote to a real organization.</x:v>
      </x:c>
      <x:c r="F2" s="7" t="str">
        <x:v>Representative plan produced from an Expanded Automation Assessment. Prices and timing are illustrative, not a quote to a real organization.</x:v>
      </x:c>
      <x:c r="G2" s="7" t="str">
        <x:v>Representative plan produced from an Expanded Automation Assessment. Prices and timing are illustrative, not a quote to a real organization.</x:v>
      </x:c>
      <x:c r="H2" s="7" t="str">
        <x:v>Representative plan produced from an Expanded Automation Assessment. Prices and timing are illustrative, not a quote to a real organization.</x:v>
      </x:c>
    </x:row>
    <x:row r="4">
      <x:c r="A4" s="10" t="str">
        <x:v>Objective</x:v>
      </x:c>
      <x:c r="B4" s="10" t="str">
        <x:v>Objective</x:v>
      </x:c>
      <x:c r="C4" s="10" t="str">
        <x:v>Objective</x:v>
      </x:c>
      <x:c r="D4" s="10" t="str">
        <x:v>Objective</x:v>
      </x:c>
      <x:c r="E4" s="10" t="str">
        <x:v>Objective</x:v>
      </x:c>
      <x:c r="F4" s="10" t="str">
        <x:v>Objective</x:v>
      </x:c>
      <x:c r="G4" s="10" t="str">
        <x:v>Objective</x:v>
      </x:c>
      <x:c r="H4" s="10" t="str">
        <x:v>Objective</x:v>
      </x:c>
    </x:row>
    <x:row r="6">
      <x:c r="A6" s="118" t="str">
        <x:v>Reduce recurring manual preparation for approximately 18 monthly vendor compliance reports while preserving a documented human review before distribution.</x:v>
      </x:c>
      <x:c r="B6" s="119" t="str">
        <x:v>Reduce recurring manual preparation for approximately 18 monthly vendor compliance reports while preserving a documented human review before distribution.</x:v>
      </x:c>
      <x:c r="C6" s="119" t="str">
        <x:v>Reduce recurring manual preparation for approximately 18 monthly vendor compliance reports while preserving a documented human review before distribution.</x:v>
      </x:c>
      <x:c r="D6" s="119" t="str">
        <x:v>Reduce recurring manual preparation for approximately 18 monthly vendor compliance reports while preserving a documented human review before distribution.</x:v>
      </x:c>
      <x:c r="E6" s="119" t="str">
        <x:v>Reduce recurring manual preparation for approximately 18 monthly vendor compliance reports while preserving a documented human review before distribution.</x:v>
      </x:c>
      <x:c r="F6" s="119" t="str">
        <x:v>Reduce recurring manual preparation for approximately 18 monthly vendor compliance reports while preserving a documented human review before distribution.</x:v>
      </x:c>
      <x:c r="G6" s="119" t="str">
        <x:v>Reduce recurring manual preparation for approximately 18 monthly vendor compliance reports while preserving a documented human review before distribution.</x:v>
      </x:c>
      <x:c r="H6" s="120" t="str">
        <x:v>Reduce recurring manual preparation for approximately 18 monthly vendor compliance reports while preserving a documented human review before distribution.</x:v>
      </x:c>
    </x:row>
    <x:row r="7">
      <x:c r="A7" s="121" t="str">
        <x:v>Reduce recurring manual preparation for approximately 18 monthly vendor compliance reports while preserving a documented human review before distribution.</x:v>
      </x:c>
      <x:c r="B7" s="122" t="str">
        <x:v>Reduce recurring manual preparation for approximately 18 monthly vendor compliance reports while preserving a documented human review before distribution.</x:v>
      </x:c>
      <x:c r="C7" s="122" t="str">
        <x:v>Reduce recurring manual preparation for approximately 18 monthly vendor compliance reports while preserving a documented human review before distribution.</x:v>
      </x:c>
      <x:c r="D7" s="122" t="str">
        <x:v>Reduce recurring manual preparation for approximately 18 monthly vendor compliance reports while preserving a documented human review before distribution.</x:v>
      </x:c>
      <x:c r="E7" s="122" t="str">
        <x:v>Reduce recurring manual preparation for approximately 18 monthly vendor compliance reports while preserving a documented human review before distribution.</x:v>
      </x:c>
      <x:c r="F7" s="122" t="str">
        <x:v>Reduce recurring manual preparation for approximately 18 monthly vendor compliance reports while preserving a documented human review before distribution.</x:v>
      </x:c>
      <x:c r="G7" s="122" t="str">
        <x:v>Reduce recurring manual preparation for approximately 18 monthly vendor compliance reports while preserving a documented human review before distribution.</x:v>
      </x:c>
      <x:c r="H7" s="123" t="str">
        <x:v>Reduce recurring manual preparation for approximately 18 monthly vendor compliance reports while preserving a documented human review before distribution.</x:v>
      </x:c>
    </x:row>
    <x:row r="8">
      <x:c r="A8" s="124" t="str">
        <x:v>Reduce recurring manual preparation for approximately 18 monthly vendor compliance reports while preserving a documented human review before distribution.</x:v>
      </x:c>
      <x:c r="B8" s="125" t="str">
        <x:v>Reduce recurring manual preparation for approximately 18 monthly vendor compliance reports while preserving a documented human review before distribution.</x:v>
      </x:c>
      <x:c r="C8" s="125" t="str">
        <x:v>Reduce recurring manual preparation for approximately 18 monthly vendor compliance reports while preserving a documented human review before distribution.</x:v>
      </x:c>
      <x:c r="D8" s="125" t="str">
        <x:v>Reduce recurring manual preparation for approximately 18 monthly vendor compliance reports while preserving a documented human review before distribution.</x:v>
      </x:c>
      <x:c r="E8" s="125" t="str">
        <x:v>Reduce recurring manual preparation for approximately 18 monthly vendor compliance reports while preserving a documented human review before distribution.</x:v>
      </x:c>
      <x:c r="F8" s="125" t="str">
        <x:v>Reduce recurring manual preparation for approximately 18 monthly vendor compliance reports while preserving a documented human review before distribution.</x:v>
      </x:c>
      <x:c r="G8" s="125" t="str">
        <x:v>Reduce recurring manual preparation for approximately 18 monthly vendor compliance reports while preserving a documented human review before distribution.</x:v>
      </x:c>
      <x:c r="H8" s="126" t="str">
        <x:v>Reduce recurring manual preparation for approximately 18 monthly vendor compliance reports while preserving a documented human review before distribution.</x:v>
      </x:c>
    </x:row>
    <x:row r="11">
      <x:c r="A11" s="16" t="str">
        <x:v>Phase</x:v>
      </x:c>
      <x:c r="B11" s="74" t="str">
        <x:v>Activities</x:v>
      </x:c>
      <x:c r="C11" s="74" t="str"/>
      <x:c r="D11" s="74" t="str"/>
      <x:c r="E11" s="74" t="str">
        <x:v>Primary output</x:v>
      </x:c>
      <x:c r="F11" s="74" t="str"/>
      <x:c r="G11" s="74" t="str">
        <x:v>Acceptance check</x:v>
      </x:c>
      <x:c r="H11" s="17" t="str">
        <x:v>Timing</x:v>
      </x:c>
    </x:row>
    <x:row r="12">
      <x:c r="A12" s="129" t="str">
        <x:v>1. Confirm</x:v>
      </x:c>
      <x:c r="B12" s="129" t="str">
        <x:v>Validate source attachment, naming conventions, required vendor template, and expected totals.</x:v>
      </x:c>
      <x:c r="C12" s="129" t="str"/>
      <x:c r="D12" s="129" t="str"/>
      <x:c r="E12" s="129" t="str">
        <x:v>Approved requirements</x:v>
      </x:c>
      <x:c r="F12" s="129" t="str"/>
      <x:c r="G12" s="129" t="str">
        <x:v>Source and output examples approved</x:v>
      </x:c>
      <x:c r="H12" s="129" t="str">
        <x:v>2 days</x:v>
      </x:c>
    </x:row>
    <x:row r="13">
      <x:c r="A13" s="129" t="str">
        <x:v>2. Route</x:v>
      </x:c>
      <x:c r="B13" s="129" t="str">
        <x:v>Configure Power Automate to identify the recurring Outlook message, save attachments, and apply controlled file naming.</x:v>
      </x:c>
      <x:c r="C13" s="129" t="str"/>
      <x:c r="D13" s="129" t="str"/>
      <x:c r="E13" s="129" t="str">
        <x:v>Controlled source folder</x:v>
      </x:c>
      <x:c r="F13" s="129" t="str"/>
      <x:c r="G13" s="129" t="str">
        <x:v>Test attachment routed correctly</x:v>
      </x:c>
      <x:c r="H13" s="129" t="str">
        <x:v>2 days</x:v>
      </x:c>
    </x:row>
    <x:row r="14">
      <x:c r="A14" s="129" t="str">
        <x:v>3. Transform</x:v>
      </x:c>
      <x:c r="B14" s="129" t="str">
        <x:v>Build Power Query steps for normalization, mapping, type conversion, and vendor-level output preparation.</x:v>
      </x:c>
      <x:c r="C14" s="129" t="str"/>
      <x:c r="D14" s="129" t="str"/>
      <x:c r="E14" s="129" t="str">
        <x:v>Standardized dataset</x:v>
      </x:c>
      <x:c r="F14" s="129" t="str"/>
      <x:c r="G14" s="129" t="str">
        <x:v>Row counts and totals reconcile</x:v>
      </x:c>
      <x:c r="H14" s="129" t="str">
        <x:v>3-4 days</x:v>
      </x:c>
    </x:row>
    <x:row r="15">
      <x:c r="A15" s="129" t="str">
        <x:v>4. Control</x:v>
      </x:c>
      <x:c r="B15" s="129" t="str">
        <x:v>Add missing, late, quantity, duplicate, and mapping checks with an exception summary.</x:v>
      </x:c>
      <x:c r="C15" s="129" t="str"/>
      <x:c r="D15" s="129" t="str"/>
      <x:c r="E15" s="129" t="str">
        <x:v>QA review queue</x:v>
      </x:c>
      <x:c r="F15" s="129" t="str"/>
      <x:c r="G15" s="129" t="str">
        <x:v>Known exceptions are surfaced</x:v>
      </x:c>
      <x:c r="H15" s="129" t="str">
        <x:v>2 days</x:v>
      </x:c>
    </x:row>
    <x:row r="16">
      <x:c r="A16" s="129" t="str">
        <x:v>5. Deliver</x:v>
      </x:c>
      <x:c r="B16" s="129" t="str">
        <x:v>Produce vendor-ready files, document refresh steps, and complete reviewer handoff.</x:v>
      </x:c>
      <x:c r="C16" s="129" t="str"/>
      <x:c r="D16" s="129" t="str"/>
      <x:c r="E16" s="129" t="str">
        <x:v>Reports and handoff guide</x:v>
      </x:c>
      <x:c r="F16" s="129" t="str"/>
      <x:c r="G16" s="129" t="str">
        <x:v>User completes an observed refresh</x:v>
      </x:c>
      <x:c r="H16" s="129" t="str">
        <x:v>2 days</x:v>
      </x:c>
    </x:row>
    <x:row r="19">
      <x:c r="A19" s="16" t="str">
        <x:v>Illustrative commercial structure</x:v>
      </x:c>
      <x:c r="B19" s="74" t="str">
        <x:v>Amount</x:v>
      </x:c>
      <x:c r="C19" s="74" t="str"/>
      <x:c r="D19" s="17" t="str"/>
    </x:row>
    <x:row r="20">
      <x:c r="A20" t="str">
        <x:v>Expanded assessment</x:v>
      </x:c>
      <x:c r="B20" s="130" t="n">
        <x:v>650</x:v>
      </x:c>
      <x:c r="C20" t="str"/>
      <x:c r="D20" t="str"/>
    </x:row>
    <x:row r="21">
      <x:c r="A21" t="str">
        <x:v>Total engagement price</x:v>
      </x:c>
      <x:c r="B21" s="130" t="n">
        <x:v>4800</x:v>
      </x:c>
      <x:c r="C21" t="str"/>
      <x:c r="D21" t="str"/>
    </x:row>
    <x:row r="22">
      <x:c r="A22" t="str">
        <x:v>Assessment credit</x:v>
      </x:c>
      <x:c r="B22" s="130" t="n">
        <x:v>-650</x:v>
      </x:c>
      <x:c r="C22" t="str"/>
      <x:c r="D22" t="str"/>
    </x:row>
    <x:row r="23">
      <x:c r="A23" t="str">
        <x:v>Remaining implementation balance</x:v>
      </x:c>
      <x:c r="B23" s="130" t="n">
        <x:v>4150</x:v>
      </x:c>
      <x:c r="C23" t="str"/>
      <x:c r="D23" t="str"/>
    </x:row>
    <x:row r="26">
      <x:c r="A26" s="10" t="str">
        <x:v>Important limitations</x:v>
      </x:c>
      <x:c r="B26" s="10" t="str">
        <x:v>Important limitations</x:v>
      </x:c>
      <x:c r="C26" s="10" t="str">
        <x:v>Important limitations</x:v>
      </x:c>
      <x:c r="D26" s="10" t="str">
        <x:v>Important limitations</x:v>
      </x:c>
      <x:c r="E26" s="10" t="str">
        <x:v>Important limitations</x:v>
      </x:c>
      <x:c r="F26" s="10" t="str">
        <x:v>Important limitations</x:v>
      </x:c>
      <x:c r="G26" s="10" t="str">
        <x:v>Important limitations</x:v>
      </x:c>
      <x:c r="H26" s="10" t="str">
        <x:v>Important limitations</x:v>
      </x:c>
    </x:row>
    <x:row r="28">
      <x:c r="A28" s="149" t="str">
        <x:v>This public sample does not contain a working Power Automate flow or proprietary Power Query code. It demonstrates the expected data structure, controls, outputs, and workplan. A real implementation requires access to the client's approved Microsoft 365 environment, source files, security rules, and acceptance criteria.</x:v>
      </x:c>
      <x:c r="B28" s="150" t="str">
        <x:v>This public sample does not contain a working Power Automate flow or proprietary Power Query code. It demonstrates the expected data structure, controls, outputs, and workplan. A real implementation requires access to the client's approved Microsoft 365 environment, source files, security rules, and acceptance criteria.</x:v>
      </x:c>
      <x:c r="C28" s="150" t="str">
        <x:v>This public sample does not contain a working Power Automate flow or proprietary Power Query code. It demonstrates the expected data structure, controls, outputs, and workplan. A real implementation requires access to the client's approved Microsoft 365 environment, source files, security rules, and acceptance criteria.</x:v>
      </x:c>
      <x:c r="D28" s="150" t="str">
        <x:v>This public sample does not contain a working Power Automate flow or proprietary Power Query code. It demonstrates the expected data structure, controls, outputs, and workplan. A real implementation requires access to the client's approved Microsoft 365 environment, source files, security rules, and acceptance criteria.</x:v>
      </x:c>
      <x:c r="E28" s="150" t="str">
        <x:v>This public sample does not contain a working Power Automate flow or proprietary Power Query code. It demonstrates the expected data structure, controls, outputs, and workplan. A real implementation requires access to the client's approved Microsoft 365 environment, source files, security rules, and acceptance criteria.</x:v>
      </x:c>
      <x:c r="F28" s="150" t="str">
        <x:v>This public sample does not contain a working Power Automate flow or proprietary Power Query code. It demonstrates the expected data structure, controls, outputs, and workplan. A real implementation requires access to the client's approved Microsoft 365 environment, source files, security rules, and acceptance criteria.</x:v>
      </x:c>
      <x:c r="G28" s="150" t="str">
        <x:v>This public sample does not contain a working Power Automate flow or proprietary Power Query code. It demonstrates the expected data structure, controls, outputs, and workplan. A real implementation requires access to the client's approved Microsoft 365 environment, source files, security rules, and acceptance criteria.</x:v>
      </x:c>
      <x:c r="H28" s="151" t="str">
        <x:v>This public sample does not contain a working Power Automate flow or proprietary Power Query code. It demonstrates the expected data structure, controls, outputs, and workplan. A real implementation requires access to the client's approved Microsoft 365 environment, source files, security rules, and acceptance criteria.</x:v>
      </x:c>
    </x:row>
    <x:row r="29">
      <x:c r="A29" s="152" t="str">
        <x:v>This public sample does not contain a working Power Automate flow or proprietary Power Query code. It demonstrates the expected data structure, controls, outputs, and workplan. A real implementation requires access to the client's approved Microsoft 365 environment, source files, security rules, and acceptance criteria.</x:v>
      </x:c>
      <x:c r="B29" s="153" t="str">
        <x:v>This public sample does not contain a working Power Automate flow or proprietary Power Query code. It demonstrates the expected data structure, controls, outputs, and workplan. A real implementation requires access to the client's approved Microsoft 365 environment, source files, security rules, and acceptance criteria.</x:v>
      </x:c>
      <x:c r="C29" s="153" t="str">
        <x:v>This public sample does not contain a working Power Automate flow or proprietary Power Query code. It demonstrates the expected data structure, controls, outputs, and workplan. A real implementation requires access to the client's approved Microsoft 365 environment, source files, security rules, and acceptance criteria.</x:v>
      </x:c>
      <x:c r="D29" s="153" t="str">
        <x:v>This public sample does not contain a working Power Automate flow or proprietary Power Query code. It demonstrates the expected data structure, controls, outputs, and workplan. A real implementation requires access to the client's approved Microsoft 365 environment, source files, security rules, and acceptance criteria.</x:v>
      </x:c>
      <x:c r="E29" s="153" t="str">
        <x:v>This public sample does not contain a working Power Automate flow or proprietary Power Query code. It demonstrates the expected data structure, controls, outputs, and workplan. A real implementation requires access to the client's approved Microsoft 365 environment, source files, security rules, and acceptance criteria.</x:v>
      </x:c>
      <x:c r="F29" s="153" t="str">
        <x:v>This public sample does not contain a working Power Automate flow or proprietary Power Query code. It demonstrates the expected data structure, controls, outputs, and workplan. A real implementation requires access to the client's approved Microsoft 365 environment, source files, security rules, and acceptance criteria.</x:v>
      </x:c>
      <x:c r="G29" s="153" t="str">
        <x:v>This public sample does not contain a working Power Automate flow or proprietary Power Query code. It demonstrates the expected data structure, controls, outputs, and workplan. A real implementation requires access to the client's approved Microsoft 365 environment, source files, security rules, and acceptance criteria.</x:v>
      </x:c>
      <x:c r="H29" s="154" t="str">
        <x:v>This public sample does not contain a working Power Automate flow or proprietary Power Query code. It demonstrates the expected data structure, controls, outputs, and workplan. A real implementation requires access to the client's approved Microsoft 365 environment, source files, security rules, and acceptance criteria.</x:v>
      </x:c>
    </x:row>
    <x:row r="30">
      <x:c r="A30" s="152" t="str">
        <x:v>This public sample does not contain a working Power Automate flow or proprietary Power Query code. It demonstrates the expected data structure, controls, outputs, and workplan. A real implementation requires access to the client's approved Microsoft 365 environment, source files, security rules, and acceptance criteria.</x:v>
      </x:c>
      <x:c r="B30" s="153" t="str">
        <x:v>This public sample does not contain a working Power Automate flow or proprietary Power Query code. It demonstrates the expected data structure, controls, outputs, and workplan. A real implementation requires access to the client's approved Microsoft 365 environment, source files, security rules, and acceptance criteria.</x:v>
      </x:c>
      <x:c r="C30" s="153" t="str">
        <x:v>This public sample does not contain a working Power Automate flow or proprietary Power Query code. It demonstrates the expected data structure, controls, outputs, and workplan. A real implementation requires access to the client's approved Microsoft 365 environment, source files, security rules, and acceptance criteria.</x:v>
      </x:c>
      <x:c r="D30" s="153" t="str">
        <x:v>This public sample does not contain a working Power Automate flow or proprietary Power Query code. It demonstrates the expected data structure, controls, outputs, and workplan. A real implementation requires access to the client's approved Microsoft 365 environment, source files, security rules, and acceptance criteria.</x:v>
      </x:c>
      <x:c r="E30" s="153" t="str">
        <x:v>This public sample does not contain a working Power Automate flow or proprietary Power Query code. It demonstrates the expected data structure, controls, outputs, and workplan. A real implementation requires access to the client's approved Microsoft 365 environment, source files, security rules, and acceptance criteria.</x:v>
      </x:c>
      <x:c r="F30" s="153" t="str">
        <x:v>This public sample does not contain a working Power Automate flow or proprietary Power Query code. It demonstrates the expected data structure, controls, outputs, and workplan. A real implementation requires access to the client's approved Microsoft 365 environment, source files, security rules, and acceptance criteria.</x:v>
      </x:c>
      <x:c r="G30" s="153" t="str">
        <x:v>This public sample does not contain a working Power Automate flow or proprietary Power Query code. It demonstrates the expected data structure, controls, outputs, and workplan. A real implementation requires access to the client's approved Microsoft 365 environment, source files, security rules, and acceptance criteria.</x:v>
      </x:c>
      <x:c r="H30" s="154" t="str">
        <x:v>This public sample does not contain a working Power Automate flow or proprietary Power Query code. It demonstrates the expected data structure, controls, outputs, and workplan. A real implementation requires access to the client's approved Microsoft 365 environment, source files, security rules, and acceptance criteria.</x:v>
      </x:c>
    </x:row>
    <x:row r="31">
      <x:c r="A31" s="155" t="str">
        <x:v>This public sample does not contain a working Power Automate flow or proprietary Power Query code. It demonstrates the expected data structure, controls, outputs, and workplan. A real implementation requires access to the client's approved Microsoft 365 environment, source files, security rules, and acceptance criteria.</x:v>
      </x:c>
      <x:c r="B31" s="156" t="str">
        <x:v>This public sample does not contain a working Power Automate flow or proprietary Power Query code. It demonstrates the expected data structure, controls, outputs, and workplan. A real implementation requires access to the client's approved Microsoft 365 environment, source files, security rules, and acceptance criteria.</x:v>
      </x:c>
      <x:c r="C31" s="156" t="str">
        <x:v>This public sample does not contain a working Power Automate flow or proprietary Power Query code. It demonstrates the expected data structure, controls, outputs, and workplan. A real implementation requires access to the client's approved Microsoft 365 environment, source files, security rules, and acceptance criteria.</x:v>
      </x:c>
      <x:c r="D31" s="156" t="str">
        <x:v>This public sample does not contain a working Power Automate flow or proprietary Power Query code. It demonstrates the expected data structure, controls, outputs, and workplan. A real implementation requires access to the client's approved Microsoft 365 environment, source files, security rules, and acceptance criteria.</x:v>
      </x:c>
      <x:c r="E31" s="156" t="str">
        <x:v>This public sample does not contain a working Power Automate flow or proprietary Power Query code. It demonstrates the expected data structure, controls, outputs, and workplan. A real implementation requires access to the client's approved Microsoft 365 environment, source files, security rules, and acceptance criteria.</x:v>
      </x:c>
      <x:c r="F31" s="156" t="str">
        <x:v>This public sample does not contain a working Power Automate flow or proprietary Power Query code. It demonstrates the expected data structure, controls, outputs, and workplan. A real implementation requires access to the client's approved Microsoft 365 environment, source files, security rules, and acceptance criteria.</x:v>
      </x:c>
      <x:c r="G31" s="156" t="str">
        <x:v>This public sample does not contain a working Power Automate flow or proprietary Power Query code. It demonstrates the expected data structure, controls, outputs, and workplan. A real implementation requires access to the client's approved Microsoft 365 environment, source files, security rules, and acceptance criteria.</x:v>
      </x:c>
      <x:c r="H31" s="157" t="str">
        <x:v>This public sample does not contain a working Power Automate flow or proprietary Power Query code. It demonstrates the expected data structure, controls, outputs, and workplan. A real implementation requires access to the client's approved Microsoft 365 environment, source files, security rules, and acceptance criteria.</x:v>
      </x:c>
    </x:row>
  </x:sheetData>
  <x:mergeCells>
    <x:mergeCell ref="A1:H1"/>
    <x:mergeCell ref="A2:H2"/>
    <x:mergeCell ref="A4:H4"/>
    <x:mergeCell ref="A6:H8"/>
    <x:mergeCell ref="B12:D12"/>
    <x:mergeCell ref="B13:D13"/>
    <x:mergeCell ref="B14:D14"/>
    <x:mergeCell ref="B15:D15"/>
    <x:mergeCell ref="B16:D16"/>
    <x:mergeCell ref="E12:F12"/>
    <x:mergeCell ref="E13:F13"/>
    <x:mergeCell ref="E14:F14"/>
    <x:mergeCell ref="E15:F15"/>
    <x:mergeCell ref="E16:F16"/>
    <x:mergeCell ref="A19:D19"/>
    <x:mergeCell ref="A26:H26"/>
    <x:mergeCell ref="A28:H31"/>
  </x:mergeCells>
  <x:pageMargins left="0.7" right="0.7" top="0.75" bottom="0.75" header="0.3" footer="0.3"/>
</x:worksheet>
</file>